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Christoph\OneDrive - Lebensfreude Pflegedienstleistungen\PFLEGE\TAGESPFLEGE\"/>
    </mc:Choice>
  </mc:AlternateContent>
  <xr:revisionPtr revIDLastSave="0" documentId="13_ncr:1_{49B9E0E4-C733-4D88-85DF-88786E75FB19}" xr6:coauthVersionLast="47" xr6:coauthVersionMax="47" xr10:uidLastSave="{00000000-0000-0000-0000-000000000000}"/>
  <bookViews>
    <workbookView xWindow="-120" yWindow="-120" windowWidth="29040" windowHeight="15840" tabRatio="658" activeTab="3" xr2:uid="{00000000-000D-0000-FFFF-FFFF00000000}"/>
  </bookViews>
  <sheets>
    <sheet name="Tagespflege Titz" sheetId="1" r:id="rId1"/>
    <sheet name="Tagespflege Bedburg" sheetId="4" r:id="rId2"/>
    <sheet name="Jülicher Tagespflege" sheetId="5" r:id="rId3"/>
    <sheet name="Tagespflege Baaler Höhe" sheetId="3" r:id="rId4"/>
    <sheet name="FD Kosten" sheetId="6" state="hidden" r:id="rId5"/>
  </sheets>
  <definedNames>
    <definedName name="_xlnm.Print_Area" localSheetId="2">'Jülicher Tagespflege'!$A$1:$E$29</definedName>
    <definedName name="_xlnm.Print_Area" localSheetId="3">'Tagespflege Baaler Höhe'!$A$1:$E$29</definedName>
    <definedName name="_xlnm.Print_Area" localSheetId="1">'Tagespflege Bedburg'!$A$1:$E$29</definedName>
    <definedName name="_xlnm.Print_Area" localSheetId="0">'Tagespflege Titz'!$A$1:$E$29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 l="1"/>
  <c r="B20" i="4"/>
  <c r="B20" i="1"/>
  <c r="B20" i="5"/>
  <c r="B20" i="3"/>
  <c r="B13" i="5" l="1"/>
  <c r="B13" i="4"/>
  <c r="B12" i="4"/>
  <c r="B25" i="4"/>
  <c r="B17" i="4"/>
  <c r="B15" i="4"/>
  <c r="B21" i="4" s="1"/>
  <c r="B23" i="4" s="1"/>
  <c r="B12" i="5"/>
  <c r="B10" i="5"/>
  <c r="B25" i="5"/>
  <c r="B17" i="5"/>
  <c r="B15" i="5"/>
  <c r="B21" i="5" s="1"/>
  <c r="B23" i="5" s="1"/>
  <c r="B13" i="1"/>
  <c r="B12" i="1"/>
  <c r="B10" i="1"/>
  <c r="B25" i="1"/>
  <c r="B17" i="1"/>
  <c r="B15" i="1"/>
  <c r="B21" i="1" s="1"/>
  <c r="B23" i="1" s="1"/>
  <c r="B25" i="3"/>
  <c r="B15" i="3"/>
  <c r="B21" i="3" s="1"/>
  <c r="B10" i="3"/>
  <c r="B17" i="3"/>
  <c r="B12" i="3"/>
  <c r="B13" i="3"/>
  <c r="H6" i="6"/>
  <c r="E6" i="6"/>
  <c r="H4" i="6"/>
  <c r="H5" i="6"/>
  <c r="H3" i="6"/>
  <c r="E4" i="6"/>
  <c r="E5" i="6"/>
  <c r="E3" i="6"/>
  <c r="B14" i="4" l="1"/>
  <c r="B16" i="4" s="1"/>
  <c r="B18" i="4" s="1"/>
  <c r="B24" i="4" s="1"/>
  <c r="B27" i="4" s="1"/>
  <c r="B14" i="5"/>
  <c r="B16" i="5" s="1"/>
  <c r="B18" i="5" s="1"/>
  <c r="B24" i="5" s="1"/>
  <c r="B27" i="5" s="1"/>
  <c r="B14" i="1"/>
  <c r="B16" i="1" s="1"/>
  <c r="B18" i="1" s="1"/>
  <c r="B24" i="1" s="1"/>
  <c r="B27" i="1" s="1"/>
  <c r="B14" i="3"/>
  <c r="B16" i="3" s="1"/>
  <c r="B23" i="3"/>
  <c r="B18" i="3" l="1"/>
  <c r="B24" i="3" s="1"/>
  <c r="B27" i="3" s="1"/>
</calcChain>
</file>

<file path=xl/sharedStrings.xml><?xml version="1.0" encoding="utf-8"?>
<sst xmlns="http://schemas.openxmlformats.org/spreadsheetml/2006/main" count="136" uniqueCount="42">
  <si>
    <t>Ihr Eigenanteil gesamt</t>
  </si>
  <si>
    <t>An Sie ausgezahltes Pflegegeld</t>
  </si>
  <si>
    <t>Ihr monatlicher Überschuss</t>
  </si>
  <si>
    <t>Ihr Eigenanteil aus Pflegekassenleistung:</t>
  </si>
  <si>
    <t>ja</t>
  </si>
  <si>
    <t>Ihr Eigenanteil aus Unterkunft und Verpfleg.</t>
  </si>
  <si>
    <t>Kostenvoranschlag für Ihren Besuch in der Tagespflege "am Silo" in Titz</t>
  </si>
  <si>
    <t>Kostenvoranschlag für Ihren Besuch in der Tagespflege Baaler Höhe in Hückelhoven</t>
  </si>
  <si>
    <t>Fahrdienst:</t>
  </si>
  <si>
    <t>Rollstuhl:</t>
  </si>
  <si>
    <t>0-8 km</t>
  </si>
  <si>
    <t>nein</t>
  </si>
  <si>
    <t>Ausbildungszuschlag, je Tag:</t>
  </si>
  <si>
    <t>Wir berechnen an Ihre Pflegekasse, je Monat:</t>
  </si>
  <si>
    <t>Unterkunft und Verpflegung, je Monat:</t>
  </si>
  <si>
    <t>Entgelt für Unterkunft und Verpflegung, je Tag:</t>
  </si>
  <si>
    <t>9-15 km</t>
  </si>
  <si>
    <t>Titz</t>
  </si>
  <si>
    <t>Bedburg</t>
  </si>
  <si>
    <t>Jülich</t>
  </si>
  <si>
    <t>Baal</t>
  </si>
  <si>
    <t>ab 16 km</t>
  </si>
  <si>
    <t>1 Fahrt je Tag</t>
  </si>
  <si>
    <t>2 Fahrten je Tag</t>
  </si>
  <si>
    <t>Rollstuhlzuschlag</t>
  </si>
  <si>
    <t>Kosten für Ihre Pflegeversicherung, je Tag:</t>
  </si>
  <si>
    <t>Fahrtkosten, je Tag (automatisch berechnet):</t>
  </si>
  <si>
    <t>zzgl. Rollstuhltransfer (automatisch berechnet):</t>
  </si>
  <si>
    <t>Ihr Pflegegrad:</t>
  </si>
  <si>
    <t>Anzahl Ihrer gewünschten Besuchstage je Woche:</t>
  </si>
  <si>
    <t>Pflegebedingte Kosten, je Tag:</t>
  </si>
  <si>
    <r>
      <rPr>
        <b/>
        <sz val="11"/>
        <rFont val="Calibri"/>
        <family val="2"/>
        <scheme val="minor"/>
      </rPr>
      <t>Anzahl Ihrer gewünschten Besuchstage je Monat:</t>
    </r>
    <r>
      <rPr>
        <sz val="11"/>
        <rFont val="Calibri"/>
        <family val="2"/>
        <scheme val="minor"/>
      </rPr>
      <t xml:space="preserve">
(automatisch berechnet)</t>
    </r>
  </si>
  <si>
    <t>Ihre Pflegekasse übernimmt jeden Monat:
(Pflegesachleistungsbetrag für Tagespflege)</t>
  </si>
  <si>
    <t>Entfernung von Ihrem Wohnort zur Tagespflege:</t>
  </si>
  <si>
    <t>Sie erhalten immer das volle Pflegegeld ausgezahlt, wenn Sie keine ambulante Pflege in Anspruch nehmen.</t>
  </si>
  <si>
    <r>
      <t>abzgl. "zusätzl. Entlastungsleistung" (</t>
    </r>
    <r>
      <rPr>
        <b/>
        <sz val="11"/>
        <color theme="1"/>
        <rFont val="Calibri"/>
        <family val="2"/>
        <scheme val="minor"/>
      </rPr>
      <t>131 €</t>
    </r>
    <r>
      <rPr>
        <sz val="11"/>
        <color theme="1"/>
        <rFont val="Calibri"/>
        <family val="2"/>
        <scheme val="minor"/>
      </rPr>
      <t>)</t>
    </r>
  </si>
  <si>
    <t>Kostenvoranschlag für Ihren Besuch in der Jülicher  Tagespflege</t>
  </si>
  <si>
    <t>Je Tag je Pflegegrad</t>
  </si>
  <si>
    <r>
      <rPr>
        <b/>
        <sz val="10"/>
        <color theme="1"/>
        <rFont val="Calibri"/>
        <family val="2"/>
        <scheme val="minor"/>
      </rPr>
      <t>1</t>
    </r>
    <r>
      <rPr>
        <sz val="10"/>
        <color theme="1"/>
        <rFont val="Calibri"/>
        <family val="2"/>
        <scheme val="minor"/>
      </rPr>
      <t xml:space="preserve">. Füllen Sie bitte zunächst die Zelle </t>
    </r>
    <r>
      <rPr>
        <b/>
        <sz val="10"/>
        <color theme="1"/>
        <rFont val="Calibri"/>
        <family val="2"/>
        <scheme val="minor"/>
      </rPr>
      <t>"Anzahl Ihrer gewünschten Besuchstage je Woche"</t>
    </r>
    <r>
      <rPr>
        <sz val="10"/>
        <color theme="1"/>
        <rFont val="Calibri"/>
        <family val="2"/>
        <scheme val="minor"/>
      </rPr>
      <t xml:space="preserve"> aus. (</t>
    </r>
    <r>
      <rPr>
        <b/>
        <sz val="10"/>
        <color theme="1"/>
        <rFont val="Calibri"/>
        <family val="2"/>
        <scheme val="minor"/>
      </rPr>
      <t>1</t>
    </r>
    <r>
      <rPr>
        <sz val="10"/>
        <color theme="1"/>
        <rFont val="Calibri"/>
        <family val="2"/>
        <scheme val="minor"/>
      </rPr>
      <t xml:space="preserve"> </t>
    </r>
    <r>
      <rPr>
        <b/>
        <sz val="10"/>
        <color theme="1"/>
        <rFont val="Calibri"/>
        <family val="2"/>
        <scheme val="minor"/>
      </rPr>
      <t>bis 5</t>
    </r>
    <r>
      <rPr>
        <sz val="10"/>
        <color theme="1"/>
        <rFont val="Calibri"/>
        <family val="2"/>
        <scheme val="minor"/>
      </rPr>
      <t xml:space="preserve"> Tage je Woche.)
</t>
    </r>
    <r>
      <rPr>
        <b/>
        <sz val="10"/>
        <color theme="1"/>
        <rFont val="Calibri"/>
        <family val="2"/>
        <scheme val="minor"/>
      </rPr>
      <t>2.</t>
    </r>
    <r>
      <rPr>
        <sz val="10"/>
        <color theme="1"/>
        <rFont val="Calibri"/>
        <family val="2"/>
        <scheme val="minor"/>
      </rPr>
      <t xml:space="preserve"> Füllen Sie bitte danach die Zelle </t>
    </r>
    <r>
      <rPr>
        <b/>
        <sz val="10"/>
        <color theme="1"/>
        <rFont val="Calibri"/>
        <family val="2"/>
        <scheme val="minor"/>
      </rPr>
      <t>"Fahrdienst"</t>
    </r>
    <r>
      <rPr>
        <sz val="10"/>
        <color theme="1"/>
        <rFont val="Calibri"/>
        <family val="2"/>
        <scheme val="minor"/>
      </rPr>
      <t xml:space="preserve"> aus: "</t>
    </r>
    <r>
      <rPr>
        <b/>
        <sz val="10"/>
        <color theme="1"/>
        <rFont val="Calibri"/>
        <family val="2"/>
        <scheme val="minor"/>
      </rPr>
      <t>nein</t>
    </r>
    <r>
      <rPr>
        <sz val="10"/>
        <color theme="1"/>
        <rFont val="Calibri"/>
        <family val="2"/>
        <scheme val="minor"/>
      </rPr>
      <t xml:space="preserve">" falls Sie keinen Fahrdienst wünschen oder </t>
    </r>
    <r>
      <rPr>
        <b/>
        <sz val="10"/>
        <color theme="1"/>
        <rFont val="Calibri"/>
        <family val="2"/>
        <scheme val="minor"/>
      </rPr>
      <t xml:space="preserve">"1" </t>
    </r>
    <r>
      <rPr>
        <sz val="10"/>
        <color theme="1"/>
        <rFont val="Calibri"/>
        <family val="2"/>
        <scheme val="minor"/>
      </rPr>
      <t xml:space="preserve">falls Sie nur
eine Fahrt je Tag wünschen (Hin- </t>
    </r>
    <r>
      <rPr>
        <b/>
        <sz val="10"/>
        <color theme="1"/>
        <rFont val="Calibri"/>
        <family val="2"/>
        <scheme val="minor"/>
      </rPr>
      <t>oder</t>
    </r>
    <r>
      <rPr>
        <sz val="10"/>
        <color theme="1"/>
        <rFont val="Calibri"/>
        <family val="2"/>
        <scheme val="minor"/>
      </rPr>
      <t xml:space="preserve"> Rückfahrt) oder </t>
    </r>
    <r>
      <rPr>
        <b/>
        <sz val="10"/>
        <color theme="1"/>
        <rFont val="Calibri"/>
        <family val="2"/>
        <scheme val="minor"/>
      </rPr>
      <t>"2"</t>
    </r>
    <r>
      <rPr>
        <sz val="10"/>
        <color theme="1"/>
        <rFont val="Calibri"/>
        <family val="2"/>
        <scheme val="minor"/>
      </rPr>
      <t xml:space="preserve"> falls Sie zwei Fahrten je Tag wünschen (Hin- </t>
    </r>
    <r>
      <rPr>
        <b/>
        <sz val="10"/>
        <color theme="1"/>
        <rFont val="Calibri"/>
        <family val="2"/>
        <scheme val="minor"/>
      </rPr>
      <t>und</t>
    </r>
    <r>
      <rPr>
        <sz val="10"/>
        <color theme="1"/>
        <rFont val="Calibri"/>
        <family val="2"/>
        <scheme val="minor"/>
      </rPr>
      <t xml:space="preserve"> Rückfahrt).
</t>
    </r>
    <r>
      <rPr>
        <b/>
        <sz val="10"/>
        <color theme="1"/>
        <rFont val="Calibri"/>
        <family val="2"/>
        <scheme val="minor"/>
      </rPr>
      <t>3.</t>
    </r>
    <r>
      <rPr>
        <sz val="10"/>
        <color theme="1"/>
        <rFont val="Calibri"/>
        <family val="2"/>
        <scheme val="minor"/>
      </rPr>
      <t xml:space="preserve"> Füllen Sie bitte danach die Zelle </t>
    </r>
    <r>
      <rPr>
        <b/>
        <sz val="10"/>
        <color theme="1"/>
        <rFont val="Calibri"/>
        <family val="2"/>
        <scheme val="minor"/>
      </rPr>
      <t xml:space="preserve">"Entfernung von Ihrem Wohnort zur Tagespflege" </t>
    </r>
    <r>
      <rPr>
        <sz val="10"/>
        <color theme="1"/>
        <rFont val="Calibri"/>
        <family val="2"/>
        <scheme val="minor"/>
      </rPr>
      <t xml:space="preserve">aus.
Wählen Sie dabei zwischen </t>
    </r>
    <r>
      <rPr>
        <b/>
        <sz val="10"/>
        <color theme="1"/>
        <rFont val="Calibri"/>
        <family val="2"/>
        <scheme val="minor"/>
      </rPr>
      <t>"0-8 km"</t>
    </r>
    <r>
      <rPr>
        <sz val="10"/>
        <color theme="1"/>
        <rFont val="Calibri"/>
        <family val="2"/>
        <scheme val="minor"/>
      </rPr>
      <t xml:space="preserve">, </t>
    </r>
    <r>
      <rPr>
        <b/>
        <sz val="10"/>
        <color theme="1"/>
        <rFont val="Calibri"/>
        <family val="2"/>
        <scheme val="minor"/>
      </rPr>
      <t>"9-15 km"</t>
    </r>
    <r>
      <rPr>
        <sz val="10"/>
        <color theme="1"/>
        <rFont val="Calibri"/>
        <family val="2"/>
        <scheme val="minor"/>
      </rPr>
      <t xml:space="preserve"> oder </t>
    </r>
    <r>
      <rPr>
        <b/>
        <sz val="10"/>
        <color theme="1"/>
        <rFont val="Calibri"/>
        <family val="2"/>
        <scheme val="minor"/>
      </rPr>
      <t>"über 16 km"</t>
    </r>
    <r>
      <rPr>
        <sz val="10"/>
        <color theme="1"/>
        <rFont val="Calibri"/>
        <family val="2"/>
        <scheme val="minor"/>
      </rPr>
      <t xml:space="preserve"> aus.
</t>
    </r>
    <r>
      <rPr>
        <b/>
        <sz val="10"/>
        <color theme="1"/>
        <rFont val="Calibri"/>
        <family val="2"/>
        <scheme val="minor"/>
      </rPr>
      <t>4.</t>
    </r>
    <r>
      <rPr>
        <sz val="10"/>
        <color theme="1"/>
        <rFont val="Calibri"/>
        <family val="2"/>
        <scheme val="minor"/>
      </rPr>
      <t xml:space="preserve"> Wählen Sie bitte als Nächstes, ob Sie einen </t>
    </r>
    <r>
      <rPr>
        <b/>
        <sz val="10"/>
        <color theme="1"/>
        <rFont val="Calibri"/>
        <family val="2"/>
        <scheme val="minor"/>
      </rPr>
      <t>"Rollstuhltransport"</t>
    </r>
    <r>
      <rPr>
        <sz val="10"/>
        <color theme="1"/>
        <rFont val="Calibri"/>
        <family val="2"/>
        <scheme val="minor"/>
      </rPr>
      <t xml:space="preserve"> benötigen. (Bitte nur bei </t>
    </r>
    <r>
      <rPr>
        <b/>
        <sz val="10"/>
        <color theme="1"/>
        <rFont val="Calibri"/>
        <family val="2"/>
        <scheme val="minor"/>
      </rPr>
      <t>vollständiger</t>
    </r>
    <r>
      <rPr>
        <sz val="10"/>
        <color theme="1"/>
        <rFont val="Calibri"/>
        <family val="2"/>
        <scheme val="minor"/>
      </rPr>
      <t xml:space="preserve"> </t>
    </r>
    <r>
      <rPr>
        <b/>
        <sz val="10"/>
        <color theme="1"/>
        <rFont val="Calibri"/>
        <family val="2"/>
        <scheme val="minor"/>
      </rPr>
      <t>Immobilität.</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Füllen Sie bitte zuletzt noch die Zelle </t>
    </r>
    <r>
      <rPr>
        <b/>
        <sz val="10"/>
        <color theme="1"/>
        <rFont val="Calibri"/>
        <family val="2"/>
        <scheme val="minor"/>
      </rPr>
      <t>"abzgl. zusätzl. Entlastungleistungen (131 €)"</t>
    </r>
    <r>
      <rPr>
        <sz val="10"/>
        <color theme="1"/>
        <rFont val="Calibri"/>
        <family val="2"/>
        <scheme val="minor"/>
      </rPr>
      <t xml:space="preserve"> aus:
Dazu tragen Sie bitte </t>
    </r>
    <r>
      <rPr>
        <b/>
        <sz val="10"/>
        <color theme="1"/>
        <rFont val="Calibri"/>
        <family val="2"/>
        <scheme val="minor"/>
      </rPr>
      <t>"ja"</t>
    </r>
    <r>
      <rPr>
        <sz val="10"/>
        <color theme="1"/>
        <rFont val="Calibri"/>
        <family val="2"/>
        <scheme val="minor"/>
      </rPr>
      <t xml:space="preserve"> ein, wenn Sie wünschen, dass wir die monatlichen Entlastungsleistungen i.H. v. 131 € direkt
mit Ihrer Pflegekasse abrechnen dürfen oder tragen Sie </t>
    </r>
    <r>
      <rPr>
        <b/>
        <sz val="10"/>
        <color theme="1"/>
        <rFont val="Calibri"/>
        <family val="2"/>
        <scheme val="minor"/>
      </rPr>
      <t>"nein"</t>
    </r>
    <r>
      <rPr>
        <sz val="10"/>
        <color theme="1"/>
        <rFont val="Calibri"/>
        <family val="2"/>
        <scheme val="minor"/>
      </rPr>
      <t xml:space="preserve"> ein, falls Sie den Betrag bereits anderweitig verwenden.
Hinweis: Eine Abtretung an 2 verschiedene Leistungserbringer ist nicht möglich.
Dieser Rechner errechnet automatisch den für Sie gegebenenfalls entstehenden Eigenanteil. Zusätzlich erhalten Sie von
Ihrer Pflegekasse immer das volle Pflegegeld ausgezahlt. Sollte Ihnen ein Eigenanteil aus Tagespflegeleistungen entstehen, 
so wird Ihnen Ihr Überschuss nach Auszahlung des Pflegegeldes am Ende der Tabelle angezeigt.
Bei Rückfragen stehen wir Ihnen gerne zur Verfügung.</t>
    </r>
  </si>
  <si>
    <r>
      <rPr>
        <b/>
        <sz val="10"/>
        <color theme="1"/>
        <rFont val="Calibri"/>
        <family val="2"/>
        <scheme val="minor"/>
      </rPr>
      <t>1</t>
    </r>
    <r>
      <rPr>
        <sz val="10"/>
        <color theme="1"/>
        <rFont val="Calibri"/>
        <family val="2"/>
        <scheme val="minor"/>
      </rPr>
      <t xml:space="preserve">. Füllen Sie bitte zunächst die Zelle </t>
    </r>
    <r>
      <rPr>
        <b/>
        <sz val="10"/>
        <color theme="1"/>
        <rFont val="Calibri"/>
        <family val="2"/>
        <scheme val="minor"/>
      </rPr>
      <t>"Anzahl Ihrer gewünschten Besuchstage je Woche"</t>
    </r>
    <r>
      <rPr>
        <sz val="10"/>
        <color theme="1"/>
        <rFont val="Calibri"/>
        <family val="2"/>
        <scheme val="minor"/>
      </rPr>
      <t xml:space="preserve"> aus. (</t>
    </r>
    <r>
      <rPr>
        <b/>
        <sz val="10"/>
        <color theme="1"/>
        <rFont val="Calibri"/>
        <family val="2"/>
        <scheme val="minor"/>
      </rPr>
      <t>1 bis 5</t>
    </r>
    <r>
      <rPr>
        <sz val="10"/>
        <color theme="1"/>
        <rFont val="Calibri"/>
        <family val="2"/>
        <scheme val="minor"/>
      </rPr>
      <t xml:space="preserve"> Tage je Woche.)
</t>
    </r>
    <r>
      <rPr>
        <b/>
        <sz val="10"/>
        <color theme="1"/>
        <rFont val="Calibri"/>
        <family val="2"/>
        <scheme val="minor"/>
      </rPr>
      <t>2.</t>
    </r>
    <r>
      <rPr>
        <sz val="10"/>
        <color theme="1"/>
        <rFont val="Calibri"/>
        <family val="2"/>
        <scheme val="minor"/>
      </rPr>
      <t xml:space="preserve"> Füllen Sie bitte danach die Zelle </t>
    </r>
    <r>
      <rPr>
        <b/>
        <sz val="10"/>
        <color theme="1"/>
        <rFont val="Calibri"/>
        <family val="2"/>
        <scheme val="minor"/>
      </rPr>
      <t>"Fahrdienst"</t>
    </r>
    <r>
      <rPr>
        <sz val="10"/>
        <color theme="1"/>
        <rFont val="Calibri"/>
        <family val="2"/>
        <scheme val="minor"/>
      </rPr>
      <t xml:space="preserve"> aus: "</t>
    </r>
    <r>
      <rPr>
        <b/>
        <sz val="10"/>
        <color theme="1"/>
        <rFont val="Calibri"/>
        <family val="2"/>
        <scheme val="minor"/>
      </rPr>
      <t>nein</t>
    </r>
    <r>
      <rPr>
        <sz val="10"/>
        <color theme="1"/>
        <rFont val="Calibri"/>
        <family val="2"/>
        <scheme val="minor"/>
      </rPr>
      <t xml:space="preserve">" falls Sie keinen Fahrdienst wünschen oder </t>
    </r>
    <r>
      <rPr>
        <b/>
        <sz val="10"/>
        <color theme="1"/>
        <rFont val="Calibri"/>
        <family val="2"/>
        <scheme val="minor"/>
      </rPr>
      <t xml:space="preserve">"1" </t>
    </r>
    <r>
      <rPr>
        <sz val="10"/>
        <color theme="1"/>
        <rFont val="Calibri"/>
        <family val="2"/>
        <scheme val="minor"/>
      </rPr>
      <t xml:space="preserve">falls Sie nur
eine Fahrt je Tag wünschen (Hin- </t>
    </r>
    <r>
      <rPr>
        <b/>
        <sz val="10"/>
        <color theme="1"/>
        <rFont val="Calibri"/>
        <family val="2"/>
        <scheme val="minor"/>
      </rPr>
      <t>oder</t>
    </r>
    <r>
      <rPr>
        <sz val="10"/>
        <color theme="1"/>
        <rFont val="Calibri"/>
        <family val="2"/>
        <scheme val="minor"/>
      </rPr>
      <t xml:space="preserve"> Rückfahrt) oder </t>
    </r>
    <r>
      <rPr>
        <b/>
        <sz val="10"/>
        <color theme="1"/>
        <rFont val="Calibri"/>
        <family val="2"/>
        <scheme val="minor"/>
      </rPr>
      <t>"2"</t>
    </r>
    <r>
      <rPr>
        <sz val="10"/>
        <color theme="1"/>
        <rFont val="Calibri"/>
        <family val="2"/>
        <scheme val="minor"/>
      </rPr>
      <t xml:space="preserve"> falls Sie zwei Fahrten je Tag wünschen (Hin- </t>
    </r>
    <r>
      <rPr>
        <b/>
        <sz val="10"/>
        <color theme="1"/>
        <rFont val="Calibri"/>
        <family val="2"/>
        <scheme val="minor"/>
      </rPr>
      <t>und</t>
    </r>
    <r>
      <rPr>
        <sz val="10"/>
        <color theme="1"/>
        <rFont val="Calibri"/>
        <family val="2"/>
        <scheme val="minor"/>
      </rPr>
      <t xml:space="preserve"> Rückfahrt).
</t>
    </r>
    <r>
      <rPr>
        <b/>
        <sz val="10"/>
        <color theme="1"/>
        <rFont val="Calibri"/>
        <family val="2"/>
        <scheme val="minor"/>
      </rPr>
      <t>3.</t>
    </r>
    <r>
      <rPr>
        <sz val="10"/>
        <color theme="1"/>
        <rFont val="Calibri"/>
        <family val="2"/>
        <scheme val="minor"/>
      </rPr>
      <t xml:space="preserve"> Füllen Sie bitte danach die Zelle </t>
    </r>
    <r>
      <rPr>
        <b/>
        <sz val="10"/>
        <color theme="1"/>
        <rFont val="Calibri"/>
        <family val="2"/>
        <scheme val="minor"/>
      </rPr>
      <t xml:space="preserve">"Entfernung von Ihrem Wohnort zur Tagespflege" </t>
    </r>
    <r>
      <rPr>
        <sz val="10"/>
        <color theme="1"/>
        <rFont val="Calibri"/>
        <family val="2"/>
        <scheme val="minor"/>
      </rPr>
      <t xml:space="preserve">aus.
Wählen Sie dabei zwischen </t>
    </r>
    <r>
      <rPr>
        <b/>
        <sz val="10"/>
        <color theme="1"/>
        <rFont val="Calibri"/>
        <family val="2"/>
        <scheme val="minor"/>
      </rPr>
      <t>"0-8 km"</t>
    </r>
    <r>
      <rPr>
        <sz val="10"/>
        <color theme="1"/>
        <rFont val="Calibri"/>
        <family val="2"/>
        <scheme val="minor"/>
      </rPr>
      <t xml:space="preserve">, </t>
    </r>
    <r>
      <rPr>
        <b/>
        <sz val="10"/>
        <color theme="1"/>
        <rFont val="Calibri"/>
        <family val="2"/>
        <scheme val="minor"/>
      </rPr>
      <t>"9-15 km"</t>
    </r>
    <r>
      <rPr>
        <sz val="10"/>
        <color theme="1"/>
        <rFont val="Calibri"/>
        <family val="2"/>
        <scheme val="minor"/>
      </rPr>
      <t xml:space="preserve"> oder </t>
    </r>
    <r>
      <rPr>
        <b/>
        <sz val="10"/>
        <color theme="1"/>
        <rFont val="Calibri"/>
        <family val="2"/>
        <scheme val="minor"/>
      </rPr>
      <t>"über 16 km"</t>
    </r>
    <r>
      <rPr>
        <sz val="10"/>
        <color theme="1"/>
        <rFont val="Calibri"/>
        <family val="2"/>
        <scheme val="minor"/>
      </rPr>
      <t xml:space="preserve"> aus.
</t>
    </r>
    <r>
      <rPr>
        <b/>
        <sz val="10"/>
        <color theme="1"/>
        <rFont val="Calibri"/>
        <family val="2"/>
        <scheme val="minor"/>
      </rPr>
      <t>4.</t>
    </r>
    <r>
      <rPr>
        <sz val="10"/>
        <color theme="1"/>
        <rFont val="Calibri"/>
        <family val="2"/>
        <scheme val="minor"/>
      </rPr>
      <t xml:space="preserve"> Wählen Sie bitte als Nächstes, ob Sie einen </t>
    </r>
    <r>
      <rPr>
        <b/>
        <sz val="10"/>
        <color theme="1"/>
        <rFont val="Calibri"/>
        <family val="2"/>
        <scheme val="minor"/>
      </rPr>
      <t>"Rollstuhltransport"</t>
    </r>
    <r>
      <rPr>
        <sz val="10"/>
        <color theme="1"/>
        <rFont val="Calibri"/>
        <family val="2"/>
        <scheme val="minor"/>
      </rPr>
      <t xml:space="preserve"> benötigen. (Bitte nur bei </t>
    </r>
    <r>
      <rPr>
        <b/>
        <sz val="10"/>
        <color theme="1"/>
        <rFont val="Calibri"/>
        <family val="2"/>
        <scheme val="minor"/>
      </rPr>
      <t>vollständiger</t>
    </r>
    <r>
      <rPr>
        <sz val="10"/>
        <color theme="1"/>
        <rFont val="Calibri"/>
        <family val="2"/>
        <scheme val="minor"/>
      </rPr>
      <t xml:space="preserve"> </t>
    </r>
    <r>
      <rPr>
        <b/>
        <sz val="10"/>
        <color theme="1"/>
        <rFont val="Calibri"/>
        <family val="2"/>
        <scheme val="minor"/>
      </rPr>
      <t>Immobilität.</t>
    </r>
    <r>
      <rPr>
        <sz val="10"/>
        <color theme="1"/>
        <rFont val="Calibri"/>
        <family val="2"/>
        <scheme val="minor"/>
      </rPr>
      <t xml:space="preserve">)
</t>
    </r>
    <r>
      <rPr>
        <b/>
        <sz val="10"/>
        <color theme="1"/>
        <rFont val="Calibri"/>
        <family val="2"/>
        <scheme val="minor"/>
      </rPr>
      <t>5.</t>
    </r>
    <r>
      <rPr>
        <sz val="10"/>
        <color theme="1"/>
        <rFont val="Calibri"/>
        <family val="2"/>
        <scheme val="minor"/>
      </rPr>
      <t xml:space="preserve"> Füllen Sie bitte zuletzt noch die Zelle </t>
    </r>
    <r>
      <rPr>
        <b/>
        <sz val="10"/>
        <color theme="1"/>
        <rFont val="Calibri"/>
        <family val="2"/>
        <scheme val="minor"/>
      </rPr>
      <t>"abzgl. zusätzl. Entlastungleistungen (131 €)"</t>
    </r>
    <r>
      <rPr>
        <sz val="10"/>
        <color theme="1"/>
        <rFont val="Calibri"/>
        <family val="2"/>
        <scheme val="minor"/>
      </rPr>
      <t xml:space="preserve"> aus:
Dazu tragen Sie bitte </t>
    </r>
    <r>
      <rPr>
        <b/>
        <sz val="10"/>
        <color theme="1"/>
        <rFont val="Calibri"/>
        <family val="2"/>
        <scheme val="minor"/>
      </rPr>
      <t>"ja"</t>
    </r>
    <r>
      <rPr>
        <sz val="10"/>
        <color theme="1"/>
        <rFont val="Calibri"/>
        <family val="2"/>
        <scheme val="minor"/>
      </rPr>
      <t xml:space="preserve"> ein, wenn Sie wünschen, dass wir die monatlichen Entlastungsleistungen i.H. v. 131 € direkt
mit Ihrer Pflegekasse abrechnen dürfen oder tragen Sie </t>
    </r>
    <r>
      <rPr>
        <b/>
        <sz val="10"/>
        <color theme="1"/>
        <rFont val="Calibri"/>
        <family val="2"/>
        <scheme val="minor"/>
      </rPr>
      <t>"nein"</t>
    </r>
    <r>
      <rPr>
        <sz val="10"/>
        <color theme="1"/>
        <rFont val="Calibri"/>
        <family val="2"/>
        <scheme val="minor"/>
      </rPr>
      <t xml:space="preserve"> ein, falls Sie den Betrag bereits anderweitig verwenden.
Hinweis: Eine Abtretung an 2 verschiedene Leistungserbringer ist nicht möglich.
Dieser Rechner errechnet automatisch den für Sie gegebenenfalls entstehenden Eigenanteil. Zusätzlich erhalten Sie von
Ihrer Pflegekasse immer das volle Pflegegeld ausgezahlt. Sollte Ihnen ein Eigenanteil aus Tagespflegeleistungen entstehen, 
so wird Ihnen Ihr Überschuss nach Auszahlung des Pflegegeldes am Ende der Tabelle angezeigt.
Bei Rückfragen stehen wir Ihnen gerne zur Verfügung.</t>
    </r>
  </si>
  <si>
    <t>Kostenvoranschlag für Ihren Besuch in der Tagespflege Bedburg</t>
  </si>
  <si>
    <t>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</si>
</sst>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0.00\ &quot;€&quot;"/>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
      <name val="Calibri"/>
      <family val="2"/>
      <scheme val="minor"/>
    </font>
    <font>
      <b/>
      <u/>
      <sz val="11"/>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44" fontId="0" fillId="0" borderId="0" xfId="1" applyFont="1" applyAlignment="1" applyProtection="1">
      <alignment horizontal="center" vertical="center"/>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3" fillId="2" borderId="1" xfId="0" applyFont="1" applyFill="1" applyBorder="1" applyAlignment="1">
      <alignment vertical="center"/>
    </xf>
    <xf numFmtId="0" fontId="4" fillId="0" borderId="1" xfId="0" applyFont="1" applyBorder="1" applyAlignment="1" applyProtection="1">
      <alignment vertical="center" wrapText="1"/>
      <protection locked="0"/>
    </xf>
    <xf numFmtId="0" fontId="6" fillId="0" borderId="1" xfId="0" applyFont="1" applyBorder="1" applyAlignment="1">
      <alignment vertical="center"/>
    </xf>
    <xf numFmtId="0" fontId="0" fillId="0" borderId="1" xfId="0" applyBorder="1"/>
    <xf numFmtId="0" fontId="0" fillId="3" borderId="1" xfId="0" applyFill="1" applyBorder="1" applyAlignment="1">
      <alignment horizontal="center"/>
    </xf>
    <xf numFmtId="0" fontId="0" fillId="4" borderId="1" xfId="0" applyFill="1" applyBorder="1" applyAlignment="1">
      <alignment horizontal="center"/>
    </xf>
    <xf numFmtId="165" fontId="0" fillId="4" borderId="1" xfId="0" applyNumberFormat="1" applyFill="1" applyBorder="1" applyAlignment="1">
      <alignment horizontal="center"/>
    </xf>
    <xf numFmtId="165" fontId="0" fillId="3" borderId="1" xfId="0" applyNumberFormat="1" applyFill="1" applyBorder="1" applyAlignment="1">
      <alignment horizontal="center"/>
    </xf>
    <xf numFmtId="0" fontId="2" fillId="0" borderId="1" xfId="0" applyFont="1" applyBorder="1"/>
    <xf numFmtId="0" fontId="4" fillId="0" borderId="1" xfId="0" applyFont="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1" xfId="1" applyNumberFormat="1" applyFont="1" applyFill="1" applyBorder="1" applyAlignment="1" applyProtection="1">
      <alignment horizontal="center" vertical="center"/>
      <protection locked="0"/>
    </xf>
    <xf numFmtId="0" fontId="5" fillId="0" borderId="1" xfId="0" applyFont="1" applyBorder="1" applyAlignment="1">
      <alignment vertical="center" wrapText="1"/>
    </xf>
    <xf numFmtId="0" fontId="2" fillId="3" borderId="1" xfId="0" applyFont="1" applyFill="1" applyBorder="1" applyAlignment="1" applyProtection="1">
      <alignment horizontal="center" vertical="center"/>
      <protection locked="0"/>
    </xf>
    <xf numFmtId="0" fontId="2" fillId="3" borderId="1" xfId="1" applyNumberFormat="1"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5" borderId="1" xfId="1" applyNumberFormat="1" applyFont="1" applyFill="1" applyBorder="1" applyAlignment="1" applyProtection="1">
      <alignment horizontal="center" vertical="center"/>
      <protection locked="0"/>
    </xf>
    <xf numFmtId="0" fontId="0" fillId="5" borderId="1" xfId="0" applyFill="1" applyBorder="1" applyAlignment="1">
      <alignment horizontal="center"/>
    </xf>
    <xf numFmtId="165" fontId="0" fillId="5" borderId="1" xfId="0" applyNumberFormat="1" applyFill="1" applyBorder="1" applyAlignment="1">
      <alignment horizontal="center"/>
    </xf>
    <xf numFmtId="0" fontId="0" fillId="5" borderId="0" xfId="0" applyFill="1"/>
    <xf numFmtId="0" fontId="0" fillId="4" borderId="0" xfId="0" applyFill="1"/>
    <xf numFmtId="0" fontId="0" fillId="3" borderId="0" xfId="0" applyFill="1"/>
    <xf numFmtId="0" fontId="2" fillId="6" borderId="1" xfId="0" applyFont="1" applyFill="1" applyBorder="1" applyAlignment="1" applyProtection="1">
      <alignment horizontal="center" vertical="center"/>
      <protection locked="0"/>
    </xf>
    <xf numFmtId="0" fontId="2" fillId="6" borderId="1" xfId="1" applyNumberFormat="1" applyFont="1" applyFill="1" applyBorder="1" applyAlignment="1" applyProtection="1">
      <alignment horizontal="center" vertical="center"/>
      <protection locked="0"/>
    </xf>
    <xf numFmtId="0" fontId="0" fillId="6" borderId="1" xfId="0" applyFill="1" applyBorder="1" applyAlignment="1">
      <alignment horizontal="center"/>
    </xf>
    <xf numFmtId="0" fontId="0" fillId="6" borderId="0" xfId="0" applyFill="1"/>
    <xf numFmtId="165" fontId="0" fillId="6" borderId="1" xfId="0" applyNumberFormat="1" applyFill="1" applyBorder="1" applyAlignment="1">
      <alignment horizontal="center"/>
    </xf>
    <xf numFmtId="0" fontId="0" fillId="0" borderId="0" xfId="0" applyAlignment="1">
      <alignment horizontal="right"/>
    </xf>
    <xf numFmtId="165" fontId="2" fillId="0" borderId="1" xfId="0" applyNumberFormat="1" applyFont="1" applyBorder="1" applyAlignment="1">
      <alignment horizontal="center" vertical="center"/>
    </xf>
    <xf numFmtId="165" fontId="3" fillId="2" borderId="1" xfId="1" applyNumberFormat="1" applyFont="1" applyFill="1" applyBorder="1" applyAlignment="1" applyProtection="1">
      <alignment horizontal="center" vertical="center"/>
    </xf>
    <xf numFmtId="0" fontId="7" fillId="0" borderId="0" xfId="0" applyFont="1" applyAlignment="1">
      <alignment horizontal="center" vertical="center"/>
    </xf>
    <xf numFmtId="165" fontId="0" fillId="0" borderId="1" xfId="1" applyNumberFormat="1" applyFont="1" applyBorder="1" applyAlignment="1" applyProtection="1">
      <alignment horizontal="center" vertical="center"/>
    </xf>
    <xf numFmtId="165" fontId="2" fillId="3" borderId="1" xfId="1" applyNumberFormat="1" applyFont="1" applyFill="1" applyBorder="1" applyAlignment="1" applyProtection="1">
      <alignment horizontal="center" vertical="center"/>
      <protection locked="0"/>
    </xf>
    <xf numFmtId="165" fontId="5" fillId="0" borderId="1" xfId="1" applyNumberFormat="1" applyFont="1" applyBorder="1" applyAlignment="1" applyProtection="1">
      <alignment horizontal="center" vertical="center"/>
    </xf>
    <xf numFmtId="165" fontId="6" fillId="0" borderId="1" xfId="1" applyNumberFormat="1" applyFont="1" applyBorder="1" applyAlignment="1" applyProtection="1">
      <alignment horizontal="center" vertical="center"/>
    </xf>
    <xf numFmtId="165" fontId="4" fillId="0" borderId="1" xfId="1" applyNumberFormat="1" applyFont="1" applyFill="1" applyBorder="1" applyAlignment="1" applyProtection="1">
      <alignment horizontal="center" vertical="center"/>
    </xf>
    <xf numFmtId="164" fontId="3" fillId="0" borderId="1" xfId="1" applyNumberFormat="1" applyFont="1" applyFill="1" applyBorder="1" applyAlignment="1" applyProtection="1">
      <alignment horizontal="center" vertical="center"/>
    </xf>
    <xf numFmtId="165" fontId="0" fillId="0" borderId="1" xfId="0" applyNumberFormat="1" applyBorder="1" applyAlignment="1">
      <alignment horizontal="center" vertical="center"/>
    </xf>
    <xf numFmtId="165" fontId="5" fillId="0" borderId="1" xfId="1" quotePrefix="1" applyNumberFormat="1" applyFont="1" applyBorder="1" applyAlignment="1" applyProtection="1">
      <alignment horizontal="center" vertical="center"/>
    </xf>
    <xf numFmtId="0" fontId="10" fillId="3" borderId="0" xfId="0" applyFont="1" applyFill="1" applyAlignment="1">
      <alignment horizontal="center" vertical="center" wrapText="1"/>
    </xf>
    <xf numFmtId="49" fontId="8" fillId="0" borderId="1" xfId="0" applyNumberFormat="1" applyFont="1" applyBorder="1" applyAlignment="1">
      <alignment horizontal="left" vertical="center" wrapText="1"/>
    </xf>
    <xf numFmtId="0" fontId="2" fillId="3" borderId="1" xfId="0" applyFont="1" applyFill="1" applyBorder="1" applyAlignment="1" applyProtection="1">
      <alignment horizontal="center" vertical="center"/>
      <protection locked="0"/>
    </xf>
    <xf numFmtId="0" fontId="10" fillId="6" borderId="0" xfId="0" applyFont="1" applyFill="1" applyAlignment="1">
      <alignment horizontal="center" vertical="center" wrapText="1"/>
    </xf>
    <xf numFmtId="0" fontId="2" fillId="6" borderId="1" xfId="0" applyFont="1" applyFill="1" applyBorder="1" applyAlignment="1" applyProtection="1">
      <alignment horizontal="center" vertical="center"/>
      <protection locked="0"/>
    </xf>
    <xf numFmtId="165" fontId="2" fillId="6" borderId="1" xfId="1" applyNumberFormat="1" applyFont="1" applyFill="1" applyBorder="1" applyAlignment="1" applyProtection="1">
      <alignment horizontal="center" vertical="center"/>
      <protection locked="0"/>
    </xf>
    <xf numFmtId="0" fontId="10" fillId="5" borderId="0" xfId="0" applyFont="1" applyFill="1" applyAlignment="1">
      <alignment horizontal="center" vertical="center" wrapText="1"/>
    </xf>
    <xf numFmtId="0" fontId="2" fillId="5" borderId="1" xfId="0" applyFont="1" applyFill="1" applyBorder="1" applyAlignment="1" applyProtection="1">
      <alignment horizontal="center" vertical="center"/>
      <protection locked="0"/>
    </xf>
    <xf numFmtId="165" fontId="2" fillId="5" borderId="1" xfId="1" applyNumberFormat="1" applyFont="1" applyFill="1" applyBorder="1" applyAlignment="1" applyProtection="1">
      <alignment horizontal="center" vertical="center"/>
      <protection locked="0"/>
    </xf>
    <xf numFmtId="0" fontId="10" fillId="4" borderId="0" xfId="0" applyFont="1" applyFill="1" applyAlignment="1">
      <alignment horizontal="center" vertical="center" wrapText="1"/>
    </xf>
    <xf numFmtId="0" fontId="2" fillId="4" borderId="1" xfId="0" applyFont="1" applyFill="1" applyBorder="1" applyAlignment="1" applyProtection="1">
      <alignment horizontal="center" vertical="center"/>
      <protection locked="0"/>
    </xf>
    <xf numFmtId="165" fontId="2" fillId="4" borderId="1" xfId="1" applyNumberFormat="1" applyFont="1" applyFill="1" applyBorder="1" applyAlignment="1" applyProtection="1">
      <alignment horizontal="center" vertical="center"/>
      <protection locked="0"/>
    </xf>
    <xf numFmtId="0" fontId="0" fillId="3" borderId="1" xfId="0" applyFill="1" applyBorder="1" applyAlignment="1">
      <alignment horizontal="center"/>
    </xf>
    <xf numFmtId="0" fontId="0" fillId="6" borderId="1" xfId="0" applyFill="1" applyBorder="1" applyAlignment="1">
      <alignment horizontal="center"/>
    </xf>
    <xf numFmtId="0" fontId="0" fillId="5" borderId="1" xfId="0" applyFill="1" applyBorder="1" applyAlignment="1">
      <alignment horizontal="center"/>
    </xf>
    <xf numFmtId="0" fontId="0" fillId="4" borderId="1" xfId="0" applyFill="1" applyBorder="1" applyAlignment="1">
      <alignment horizontal="center"/>
    </xf>
  </cellXfs>
  <cellStyles count="2">
    <cellStyle name="Standard" xfId="0" builtinId="0"/>
    <cellStyle name="Währung" xfId="1" builtinId="4"/>
  </cellStyles>
  <dxfs count="0"/>
  <tableStyles count="0" defaultTableStyle="TableStyleMedium9" defaultPivotStyle="PivotStyleLight16"/>
  <colors>
    <mruColors>
      <color rgb="FFB0413E"/>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E29"/>
  <sheetViews>
    <sheetView zoomScaleNormal="100" workbookViewId="0">
      <selection activeCell="B20" sqref="B20:E20"/>
    </sheetView>
  </sheetViews>
  <sheetFormatPr baseColWidth="10" defaultRowHeight="15" x14ac:dyDescent="0.25"/>
  <cols>
    <col min="1" max="1" width="45.7109375" bestFit="1" customWidth="1"/>
    <col min="2" max="5" width="11" customWidth="1"/>
  </cols>
  <sheetData>
    <row r="1" spans="1:5" ht="15.75" x14ac:dyDescent="0.25">
      <c r="A1" s="48" t="s">
        <v>6</v>
      </c>
      <c r="B1" s="48"/>
      <c r="C1" s="48"/>
      <c r="D1" s="48"/>
      <c r="E1" s="48"/>
    </row>
    <row r="2" spans="1:5" x14ac:dyDescent="0.25">
      <c r="B2" s="5"/>
      <c r="C2" s="5"/>
      <c r="D2" s="5"/>
      <c r="E2" s="5"/>
    </row>
    <row r="3" spans="1:5" ht="266.64999999999998" customHeight="1" x14ac:dyDescent="0.25">
      <c r="A3" s="49" t="s">
        <v>39</v>
      </c>
      <c r="B3" s="49"/>
      <c r="C3" s="49"/>
      <c r="D3" s="49"/>
      <c r="E3" s="49"/>
    </row>
    <row r="4" spans="1:5" ht="7.9" customHeight="1" x14ac:dyDescent="0.25"/>
    <row r="5" spans="1:5" x14ac:dyDescent="0.25">
      <c r="A5" s="2" t="s">
        <v>29</v>
      </c>
      <c r="B5" s="22">
        <v>2</v>
      </c>
      <c r="D5" s="2" t="s">
        <v>8</v>
      </c>
      <c r="E5" s="23" t="s">
        <v>11</v>
      </c>
    </row>
    <row r="6" spans="1:5" ht="7.9" customHeight="1" x14ac:dyDescent="0.25">
      <c r="A6" s="4"/>
      <c r="B6" s="4"/>
      <c r="C6" s="8"/>
      <c r="D6" s="8"/>
      <c r="E6" s="8"/>
    </row>
    <row r="7" spans="1:5" x14ac:dyDescent="0.25">
      <c r="A7" s="2" t="s">
        <v>33</v>
      </c>
      <c r="B7" s="22" t="s">
        <v>10</v>
      </c>
      <c r="D7" s="17" t="s">
        <v>9</v>
      </c>
      <c r="E7" s="23" t="s">
        <v>11</v>
      </c>
    </row>
    <row r="8" spans="1:5" ht="7.9" customHeight="1" x14ac:dyDescent="0.25">
      <c r="A8" s="4"/>
      <c r="B8" s="4"/>
      <c r="C8" s="8"/>
      <c r="D8" s="8"/>
      <c r="E8" s="8"/>
    </row>
    <row r="9" spans="1:5" ht="19.5" customHeight="1" x14ac:dyDescent="0.25">
      <c r="A9" s="2" t="s">
        <v>28</v>
      </c>
      <c r="B9" s="50">
        <v>2</v>
      </c>
      <c r="C9" s="50"/>
      <c r="D9" s="50"/>
      <c r="E9" s="50"/>
    </row>
    <row r="10" spans="1:5" ht="19.5" customHeight="1" x14ac:dyDescent="0.25">
      <c r="A10" s="6" t="s">
        <v>30</v>
      </c>
      <c r="B10" s="46">
        <f>IF(B9=1,'FD Kosten'!D3,IF(B9=2,'FD Kosten'!D4,IF(B9=3,'FD Kosten'!D5,IF(B9=4,'FD Kosten'!D6,IF(B9=5,'FD Kosten'!D7)))))</f>
        <v>82.14</v>
      </c>
      <c r="C10" s="46"/>
      <c r="D10" s="46"/>
      <c r="E10" s="46"/>
    </row>
    <row r="11" spans="1:5" ht="19.5" customHeight="1" x14ac:dyDescent="0.25">
      <c r="A11" s="6" t="s">
        <v>12</v>
      </c>
      <c r="B11" s="40">
        <v>4.96</v>
      </c>
      <c r="C11" s="40"/>
      <c r="D11" s="40"/>
      <c r="E11" s="40"/>
    </row>
    <row r="12" spans="1:5" ht="19.5" customHeight="1" x14ac:dyDescent="0.25">
      <c r="A12" s="6" t="s">
        <v>26</v>
      </c>
      <c r="B12" s="46">
        <f>IF(AND(E5=1,B7="0-8 km"),'FD Kosten'!B3,IF(AND(E5=2,B7="0-8 km"),'FD Kosten'!C3,IF(AND(E5=1,B7="9-15 km"),'FD Kosten'!B4,IF(AND(E5=2,B7="9-15 km"),'FD Kosten'!C4,IF(AND(E5=1,B7="über 16 km"),'FD Kosten'!B5,IF(AND(E5=2,B7="über 16 km"),'FD Kosten'!C5,0))))))</f>
        <v>0</v>
      </c>
      <c r="C12" s="46"/>
      <c r="D12" s="46"/>
      <c r="E12" s="46"/>
    </row>
    <row r="13" spans="1:5" ht="19.5" customHeight="1" x14ac:dyDescent="0.25">
      <c r="A13" s="6" t="s">
        <v>27</v>
      </c>
      <c r="B13" s="46">
        <f>IF(AND(E5=1,E7="ja"),'FD Kosten'!B6,IF(AND(E5=2,E7="ja"),'FD Kosten'!C6,0))</f>
        <v>0</v>
      </c>
      <c r="C13" s="46"/>
      <c r="D13" s="46"/>
      <c r="E13" s="46"/>
    </row>
    <row r="14" spans="1:5" ht="19.5" customHeight="1" x14ac:dyDescent="0.25">
      <c r="A14" s="18" t="s">
        <v>25</v>
      </c>
      <c r="B14" s="44">
        <f>SUM(B10:E13)</f>
        <v>87.1</v>
      </c>
      <c r="C14" s="44"/>
      <c r="D14" s="44"/>
      <c r="E14" s="44"/>
    </row>
    <row r="15" spans="1:5" ht="32.65" customHeight="1" x14ac:dyDescent="0.25">
      <c r="A15" s="10" t="s">
        <v>31</v>
      </c>
      <c r="B15" s="45">
        <f>IF(B5=1,4,IF(B5=2,8,IF(B5=3,12,IF(B5=4,16,IF(B5=5,20)))))</f>
        <v>8</v>
      </c>
      <c r="C15" s="45"/>
      <c r="D15" s="45"/>
      <c r="E15" s="45"/>
    </row>
    <row r="16" spans="1:5" ht="19.5" customHeight="1" x14ac:dyDescent="0.25">
      <c r="A16" s="7" t="s">
        <v>13</v>
      </c>
      <c r="B16" s="46">
        <f>B14*$B$15</f>
        <v>696.8</v>
      </c>
      <c r="C16" s="46"/>
      <c r="D16" s="46"/>
      <c r="E16" s="46"/>
    </row>
    <row r="17" spans="1:5" ht="32.25" customHeight="1" x14ac:dyDescent="0.25">
      <c r="A17" s="7" t="s">
        <v>32</v>
      </c>
      <c r="B17" s="46">
        <f>IF(B9=1,0,IF(B9=2,721,IF(B9=3,1357,IF(B9=4,1685,IF(B9=5,2085)))))</f>
        <v>721</v>
      </c>
      <c r="C17" s="46"/>
      <c r="D17" s="46"/>
      <c r="E17" s="46"/>
    </row>
    <row r="18" spans="1:5" ht="19.5" customHeight="1" x14ac:dyDescent="0.25">
      <c r="A18" s="21" t="s">
        <v>3</v>
      </c>
      <c r="B18" s="47">
        <f>IF(B16&gt;=B17,B16-B17,0)</f>
        <v>0</v>
      </c>
      <c r="C18" s="47"/>
      <c r="D18" s="47"/>
      <c r="E18" s="47"/>
    </row>
    <row r="19" spans="1:5" ht="7.9" customHeight="1" x14ac:dyDescent="0.25">
      <c r="A19" s="8"/>
      <c r="B19" s="1"/>
      <c r="C19" s="1"/>
      <c r="D19" s="1"/>
      <c r="E19" s="1"/>
    </row>
    <row r="20" spans="1:5" ht="19.5" customHeight="1" x14ac:dyDescent="0.25">
      <c r="A20" s="6" t="s">
        <v>15</v>
      </c>
      <c r="B20" s="40">
        <f>'FD Kosten'!D8</f>
        <v>20.25</v>
      </c>
      <c r="C20" s="40"/>
      <c r="D20" s="40"/>
      <c r="E20" s="40"/>
    </row>
    <row r="21" spans="1:5" ht="19.5" customHeight="1" x14ac:dyDescent="0.25">
      <c r="A21" s="7" t="s">
        <v>14</v>
      </c>
      <c r="B21" s="40">
        <f>B20*B15</f>
        <v>162</v>
      </c>
      <c r="C21" s="40"/>
      <c r="D21" s="40"/>
      <c r="E21" s="40"/>
    </row>
    <row r="22" spans="1:5" ht="19.5" customHeight="1" x14ac:dyDescent="0.25">
      <c r="A22" s="7" t="s">
        <v>35</v>
      </c>
      <c r="B22" s="41" t="s">
        <v>4</v>
      </c>
      <c r="C22" s="41"/>
      <c r="D22" s="41"/>
      <c r="E22" s="41"/>
    </row>
    <row r="23" spans="1:5" ht="19.5" customHeight="1" x14ac:dyDescent="0.25">
      <c r="A23" s="21" t="s">
        <v>5</v>
      </c>
      <c r="B23" s="42">
        <f>IF(AND(B22="ja",B21&lt;131),0,IF(AND(B22="ja",B21&gt;131),B21-131,IF(B22="nein",B21)))</f>
        <v>31</v>
      </c>
      <c r="C23" s="42"/>
      <c r="D23" s="42"/>
      <c r="E23" s="42"/>
    </row>
    <row r="24" spans="1:5" ht="19.5" customHeight="1" x14ac:dyDescent="0.25">
      <c r="A24" s="11" t="s">
        <v>0</v>
      </c>
      <c r="B24" s="43">
        <f>B18+$B$23</f>
        <v>31</v>
      </c>
      <c r="C24" s="43"/>
      <c r="D24" s="43"/>
      <c r="E24" s="43"/>
    </row>
    <row r="25" spans="1:5" ht="19.5" customHeight="1" x14ac:dyDescent="0.25">
      <c r="A25" s="2" t="s">
        <v>1</v>
      </c>
      <c r="B25" s="37">
        <f>IF(B9=1,0,IF(B9=2,347,IF(B9=3,599,IF(B9=4,800,IF(B9=5,990)))))</f>
        <v>347</v>
      </c>
      <c r="C25" s="37"/>
      <c r="D25" s="37"/>
      <c r="E25" s="37"/>
    </row>
    <row r="26" spans="1:5" ht="7.9" customHeight="1" x14ac:dyDescent="0.25">
      <c r="A26" s="3"/>
      <c r="B26" s="4"/>
      <c r="C26" s="4"/>
      <c r="D26" s="4"/>
      <c r="E26" s="4"/>
    </row>
    <row r="27" spans="1:5" ht="19.5" customHeight="1" x14ac:dyDescent="0.25">
      <c r="A27" s="9" t="s">
        <v>2</v>
      </c>
      <c r="B27" s="38">
        <f>IF(B25&gt;=B24,B25-B24,0)</f>
        <v>316</v>
      </c>
      <c r="C27" s="38"/>
      <c r="D27" s="38"/>
      <c r="E27" s="38"/>
    </row>
    <row r="28" spans="1:5" ht="7.9" customHeight="1" x14ac:dyDescent="0.25">
      <c r="B28" s="5"/>
      <c r="C28" s="5"/>
      <c r="D28" s="5"/>
      <c r="E28" s="5"/>
    </row>
    <row r="29" spans="1:5" x14ac:dyDescent="0.25">
      <c r="A29" s="39" t="s">
        <v>34</v>
      </c>
      <c r="B29" s="39"/>
      <c r="C29" s="39"/>
      <c r="D29" s="39"/>
      <c r="E29" s="39"/>
    </row>
  </sheetData>
  <sheetProtection algorithmName="SHA-512" hashValue="rbrMIvlNzXzouVc+czyh3josM9Z1mpccyMYlG8N89+WDib+9xt2n/v2FF9ziEr6IXWfgZzeRyqzFt0L6TNgDMQ==" saltValue="9QUo1s/tNVjyET2JZLNqOg==" spinCount="100000" sheet="1" objects="1" scenarios="1"/>
  <mergeCells count="20">
    <mergeCell ref="B12:E12"/>
    <mergeCell ref="B13:E13"/>
    <mergeCell ref="A1:E1"/>
    <mergeCell ref="A3:E3"/>
    <mergeCell ref="B9:E9"/>
    <mergeCell ref="B10:E10"/>
    <mergeCell ref="B11:E11"/>
    <mergeCell ref="B14:E14"/>
    <mergeCell ref="B15:E15"/>
    <mergeCell ref="B16:E16"/>
    <mergeCell ref="B17:E17"/>
    <mergeCell ref="B18:E18"/>
    <mergeCell ref="B25:E25"/>
    <mergeCell ref="B27:E27"/>
    <mergeCell ref="A29:E29"/>
    <mergeCell ref="B20:E20"/>
    <mergeCell ref="B21:E21"/>
    <mergeCell ref="B22:E22"/>
    <mergeCell ref="B23:E23"/>
    <mergeCell ref="B24:E24"/>
  </mergeCells>
  <dataValidations count="5">
    <dataValidation type="list" allowBlank="1" showInputMessage="1" showErrorMessage="1" sqref="B22:E22" xr:uid="{49936179-C92D-409D-A833-1C212341EFBF}">
      <formula1>"ja,nein"</formula1>
    </dataValidation>
    <dataValidation type="list" allowBlank="1" showInputMessage="1" showErrorMessage="1" sqref="B5 B9" xr:uid="{13FBB1FE-7AED-424B-AA50-475D0942D733}">
      <formula1>"1,2,3,4,5"</formula1>
    </dataValidation>
    <dataValidation type="list" allowBlank="1" showInputMessage="1" showErrorMessage="1" sqref="B7" xr:uid="{901E9689-0A31-4126-BAA8-43278DF824B1}">
      <formula1>"0-8 km, 9-15 km, über 16 km"</formula1>
    </dataValidation>
    <dataValidation type="list" allowBlank="1" showInputMessage="1" showErrorMessage="1" sqref="E5" xr:uid="{4DA15A07-E00A-4C09-8D39-18DE2B3CB334}">
      <formula1>"nein,1,2"</formula1>
    </dataValidation>
    <dataValidation type="list" allowBlank="1" showInputMessage="1" showErrorMessage="1" sqref="E7" xr:uid="{92B2F35C-A47B-4CDE-BDF0-8A1B7916C940}">
      <formula1>"nein, ja"</formula1>
    </dataValidation>
  </dataValidations>
  <pageMargins left="0.51181102362204722" right="0.55118110236220474" top="0.55118110236220474" bottom="0.43307086614173229" header="0.11811023622047245" footer="0.19685039370078741"/>
  <pageSetup paperSize="9" orientation="portrait" r:id="rId1"/>
  <headerFooter>
    <oddFooter>&amp;LTagespflege "am Silo"&amp;RStand: April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76CE-15BE-4627-B2FD-3AA43AF0FD27}">
  <sheetPr>
    <tabColor theme="9"/>
  </sheetPr>
  <dimension ref="A1:E29"/>
  <sheetViews>
    <sheetView zoomScaleNormal="100" workbookViewId="0">
      <selection activeCell="B9" sqref="B9:E9"/>
    </sheetView>
  </sheetViews>
  <sheetFormatPr baseColWidth="10" defaultRowHeight="15" x14ac:dyDescent="0.25"/>
  <cols>
    <col min="1" max="1" width="45.7109375" bestFit="1" customWidth="1"/>
    <col min="2" max="5" width="11" customWidth="1"/>
  </cols>
  <sheetData>
    <row r="1" spans="1:5" ht="15.75" x14ac:dyDescent="0.25">
      <c r="A1" s="51" t="s">
        <v>40</v>
      </c>
      <c r="B1" s="51"/>
      <c r="C1" s="51"/>
      <c r="D1" s="51"/>
      <c r="E1" s="51"/>
    </row>
    <row r="2" spans="1:5" x14ac:dyDescent="0.25">
      <c r="B2" s="5"/>
      <c r="C2" s="5"/>
      <c r="D2" s="5"/>
      <c r="E2" s="5"/>
    </row>
    <row r="3" spans="1:5" ht="266.64999999999998" customHeight="1" x14ac:dyDescent="0.25">
      <c r="A3" s="49" t="s">
        <v>38</v>
      </c>
      <c r="B3" s="49"/>
      <c r="C3" s="49"/>
      <c r="D3" s="49"/>
      <c r="E3" s="49"/>
    </row>
    <row r="4" spans="1:5" ht="7.9" customHeight="1" x14ac:dyDescent="0.25"/>
    <row r="5" spans="1:5" x14ac:dyDescent="0.25">
      <c r="A5" s="2" t="s">
        <v>29</v>
      </c>
      <c r="B5" s="31">
        <v>2</v>
      </c>
      <c r="D5" s="2" t="s">
        <v>8</v>
      </c>
      <c r="E5" s="32" t="s">
        <v>11</v>
      </c>
    </row>
    <row r="6" spans="1:5" ht="7.9" customHeight="1" x14ac:dyDescent="0.25">
      <c r="A6" s="4"/>
      <c r="B6" s="4"/>
      <c r="C6" s="8"/>
      <c r="D6" s="8"/>
      <c r="E6" s="8"/>
    </row>
    <row r="7" spans="1:5" x14ac:dyDescent="0.25">
      <c r="A7" s="2" t="s">
        <v>33</v>
      </c>
      <c r="B7" s="31" t="s">
        <v>10</v>
      </c>
      <c r="D7" s="17" t="s">
        <v>9</v>
      </c>
      <c r="E7" s="32" t="s">
        <v>11</v>
      </c>
    </row>
    <row r="8" spans="1:5" ht="7.9" customHeight="1" x14ac:dyDescent="0.25">
      <c r="A8" s="4"/>
      <c r="B8" s="4"/>
      <c r="C8" s="8"/>
      <c r="D8" s="8"/>
      <c r="E8" s="8"/>
    </row>
    <row r="9" spans="1:5" ht="19.5" customHeight="1" x14ac:dyDescent="0.25">
      <c r="A9" s="2" t="s">
        <v>28</v>
      </c>
      <c r="B9" s="52">
        <v>2</v>
      </c>
      <c r="C9" s="52"/>
      <c r="D9" s="52"/>
      <c r="E9" s="52"/>
    </row>
    <row r="10" spans="1:5" ht="19.5" customHeight="1" x14ac:dyDescent="0.25">
      <c r="A10" s="6" t="s">
        <v>30</v>
      </c>
      <c r="B10" s="46">
        <f>IF(B9=1,'FD Kosten'!G3,IF(B9=2,'FD Kosten'!G4,IF(B9=3,'FD Kosten'!G5,IF(B9=4,'FD Kosten'!G6,IF(B9=5,'FD Kosten'!G7)))))</f>
        <v>79.92</v>
      </c>
      <c r="C10" s="46"/>
      <c r="D10" s="46"/>
      <c r="E10" s="46"/>
    </row>
    <row r="11" spans="1:5" ht="19.5" customHeight="1" x14ac:dyDescent="0.25">
      <c r="A11" s="6" t="s">
        <v>12</v>
      </c>
      <c r="B11" s="40">
        <v>4.96</v>
      </c>
      <c r="C11" s="40"/>
      <c r="D11" s="40"/>
      <c r="E11" s="40"/>
    </row>
    <row r="12" spans="1:5" ht="19.5" customHeight="1" x14ac:dyDescent="0.25">
      <c r="A12" s="6" t="s">
        <v>26</v>
      </c>
      <c r="B12" s="46">
        <f>IF(AND(E5=1,B7="0-8 km"),'FD Kosten'!E3,IF(AND(E5=2,B7="0-8 km"),'FD Kosten'!F3,IF(AND(E5=1,B7="9-15 km"),'FD Kosten'!E4,IF(AND(E5=2,B7="9-15 km"),'FD Kosten'!F4,IF(AND(E5=1,B7="über 16 km"),'FD Kosten'!E5,IF(AND(E5=2,B7="über 16 km"),'FD Kosten'!F5,0))))))</f>
        <v>0</v>
      </c>
      <c r="C12" s="46"/>
      <c r="D12" s="46"/>
      <c r="E12" s="46"/>
    </row>
    <row r="13" spans="1:5" ht="19.5" customHeight="1" x14ac:dyDescent="0.25">
      <c r="A13" s="6" t="s">
        <v>27</v>
      </c>
      <c r="B13" s="46">
        <f>IF(AND(E5=1,E7="ja"),'FD Kosten'!E6,IF(AND(E5=2,E7="ja"),'FD Kosten'!F6,0))</f>
        <v>0</v>
      </c>
      <c r="C13" s="46"/>
      <c r="D13" s="46"/>
      <c r="E13" s="46"/>
    </row>
    <row r="14" spans="1:5" ht="19.5" customHeight="1" x14ac:dyDescent="0.25">
      <c r="A14" s="18" t="s">
        <v>25</v>
      </c>
      <c r="B14" s="44">
        <f>SUM(B10:E13)</f>
        <v>84.88</v>
      </c>
      <c r="C14" s="44"/>
      <c r="D14" s="44"/>
      <c r="E14" s="44"/>
    </row>
    <row r="15" spans="1:5" ht="32.65" customHeight="1" x14ac:dyDescent="0.25">
      <c r="A15" s="10" t="s">
        <v>31</v>
      </c>
      <c r="B15" s="45">
        <f>IF(B5=1,4,IF(B5=2,8,IF(B5=3,12,IF(B5=4,16,IF(B5=5,20)))))</f>
        <v>8</v>
      </c>
      <c r="C15" s="45"/>
      <c r="D15" s="45"/>
      <c r="E15" s="45"/>
    </row>
    <row r="16" spans="1:5" ht="19.5" customHeight="1" x14ac:dyDescent="0.25">
      <c r="A16" s="7" t="s">
        <v>13</v>
      </c>
      <c r="B16" s="46">
        <f>B14*$B$15</f>
        <v>679.04</v>
      </c>
      <c r="C16" s="46"/>
      <c r="D16" s="46"/>
      <c r="E16" s="46"/>
    </row>
    <row r="17" spans="1:5" ht="32.25" customHeight="1" x14ac:dyDescent="0.25">
      <c r="A17" s="7" t="s">
        <v>32</v>
      </c>
      <c r="B17" s="46">
        <f>IF(B9=1,0,IF(B9=2,721,IF(B9=3,1357,IF(B9=4,1685,IF(B9=5,2085)))))</f>
        <v>721</v>
      </c>
      <c r="C17" s="46"/>
      <c r="D17" s="46"/>
      <c r="E17" s="46"/>
    </row>
    <row r="18" spans="1:5" ht="19.5" customHeight="1" x14ac:dyDescent="0.25">
      <c r="A18" s="21" t="s">
        <v>3</v>
      </c>
      <c r="B18" s="47">
        <f>IF(B16&gt;=B17,B16-B17,0)</f>
        <v>0</v>
      </c>
      <c r="C18" s="47"/>
      <c r="D18" s="47"/>
      <c r="E18" s="47"/>
    </row>
    <row r="19" spans="1:5" ht="7.9" customHeight="1" x14ac:dyDescent="0.25">
      <c r="A19" s="8"/>
      <c r="B19" s="1"/>
      <c r="C19" s="1"/>
      <c r="D19" s="1"/>
      <c r="E19" s="1"/>
    </row>
    <row r="20" spans="1:5" ht="19.5" customHeight="1" x14ac:dyDescent="0.25">
      <c r="A20" s="6" t="s">
        <v>15</v>
      </c>
      <c r="B20" s="40">
        <f>'FD Kosten'!G8</f>
        <v>19.989999999999998</v>
      </c>
      <c r="C20" s="40"/>
      <c r="D20" s="40"/>
      <c r="E20" s="40"/>
    </row>
    <row r="21" spans="1:5" ht="19.5" customHeight="1" x14ac:dyDescent="0.25">
      <c r="A21" s="7" t="s">
        <v>14</v>
      </c>
      <c r="B21" s="40">
        <f>B20*B15</f>
        <v>159.91999999999999</v>
      </c>
      <c r="C21" s="40"/>
      <c r="D21" s="40"/>
      <c r="E21" s="40"/>
    </row>
    <row r="22" spans="1:5" ht="19.5" customHeight="1" x14ac:dyDescent="0.25">
      <c r="A22" s="7" t="s">
        <v>35</v>
      </c>
      <c r="B22" s="53" t="s">
        <v>4</v>
      </c>
      <c r="C22" s="53"/>
      <c r="D22" s="53"/>
      <c r="E22" s="53"/>
    </row>
    <row r="23" spans="1:5" ht="19.5" customHeight="1" x14ac:dyDescent="0.25">
      <c r="A23" s="21" t="s">
        <v>5</v>
      </c>
      <c r="B23" s="42">
        <f>IF(AND(B22="ja",B21&lt;131),0,IF(AND(B22="ja",B21&gt;131),B21-131,IF(B22="nein",B21)))</f>
        <v>28.919999999999987</v>
      </c>
      <c r="C23" s="42"/>
      <c r="D23" s="42"/>
      <c r="E23" s="42"/>
    </row>
    <row r="24" spans="1:5" ht="19.5" customHeight="1" x14ac:dyDescent="0.25">
      <c r="A24" s="11" t="s">
        <v>0</v>
      </c>
      <c r="B24" s="43">
        <f>B18+$B$23</f>
        <v>28.919999999999987</v>
      </c>
      <c r="C24" s="43"/>
      <c r="D24" s="43"/>
      <c r="E24" s="43"/>
    </row>
    <row r="25" spans="1:5" ht="19.5" customHeight="1" x14ac:dyDescent="0.25">
      <c r="A25" s="2" t="s">
        <v>1</v>
      </c>
      <c r="B25" s="37">
        <f>IF(B9=1,0,IF(B9=2,347,IF(B9=3,599,IF(B9=4,800,IF(B9=5,990)))))</f>
        <v>347</v>
      </c>
      <c r="C25" s="37"/>
      <c r="D25" s="37"/>
      <c r="E25" s="37"/>
    </row>
    <row r="26" spans="1:5" ht="7.9" customHeight="1" x14ac:dyDescent="0.25">
      <c r="A26" s="3"/>
      <c r="B26" s="4"/>
      <c r="C26" s="4"/>
      <c r="D26" s="4"/>
      <c r="E26" s="4"/>
    </row>
    <row r="27" spans="1:5" ht="19.5" customHeight="1" x14ac:dyDescent="0.25">
      <c r="A27" s="9" t="s">
        <v>2</v>
      </c>
      <c r="B27" s="38">
        <f>IF(B25&gt;=B24,B25-B24,0)</f>
        <v>318.08000000000004</v>
      </c>
      <c r="C27" s="38"/>
      <c r="D27" s="38"/>
      <c r="E27" s="38"/>
    </row>
    <row r="28" spans="1:5" ht="7.9" customHeight="1" x14ac:dyDescent="0.25">
      <c r="B28" s="5"/>
      <c r="C28" s="5"/>
      <c r="D28" s="5"/>
      <c r="E28" s="5"/>
    </row>
    <row r="29" spans="1:5" x14ac:dyDescent="0.25">
      <c r="A29" s="39" t="s">
        <v>34</v>
      </c>
      <c r="B29" s="39"/>
      <c r="C29" s="39"/>
      <c r="D29" s="39"/>
      <c r="E29" s="39"/>
    </row>
  </sheetData>
  <sheetProtection algorithmName="SHA-512" hashValue="gRkBN7dV2lfDAxMNpPyjcYXctiT9VEVu5NIgVqiPVgPQ3YShlzZmgDiVjdDisBifeg1QbArwjJhvYhhHFMcgag==" saltValue="kO8AZDE/bU8XqhykKhCy7w==" spinCount="100000" sheet="1" objects="1" scenarios="1"/>
  <mergeCells count="20">
    <mergeCell ref="B25:E25"/>
    <mergeCell ref="B27:E27"/>
    <mergeCell ref="A29:E29"/>
    <mergeCell ref="B20:E20"/>
    <mergeCell ref="B21:E21"/>
    <mergeCell ref="B22:E22"/>
    <mergeCell ref="B23:E23"/>
    <mergeCell ref="B24:E24"/>
    <mergeCell ref="B14:E14"/>
    <mergeCell ref="B15:E15"/>
    <mergeCell ref="B16:E16"/>
    <mergeCell ref="B17:E17"/>
    <mergeCell ref="B18:E18"/>
    <mergeCell ref="B12:E12"/>
    <mergeCell ref="B13:E13"/>
    <mergeCell ref="A1:E1"/>
    <mergeCell ref="A3:E3"/>
    <mergeCell ref="B9:E9"/>
    <mergeCell ref="B10:E10"/>
    <mergeCell ref="B11:E11"/>
  </mergeCells>
  <dataValidations count="5">
    <dataValidation type="list" allowBlank="1" showInputMessage="1" showErrorMessage="1" sqref="B22:E22" xr:uid="{B0A6ED8D-3379-4351-8CC8-9145A21D760B}">
      <formula1>"ja,nein"</formula1>
    </dataValidation>
    <dataValidation type="list" allowBlank="1" showInputMessage="1" showErrorMessage="1" sqref="B5 B9" xr:uid="{918EB671-5846-4F85-A4E3-B47171EE9D78}">
      <formula1>"1,2,3,4,5"</formula1>
    </dataValidation>
    <dataValidation type="list" allowBlank="1" showInputMessage="1" showErrorMessage="1" sqref="E7" xr:uid="{BAC3FB0E-E636-4EC0-AB08-FCC3331AED22}">
      <formula1>"nein, ja"</formula1>
    </dataValidation>
    <dataValidation type="list" allowBlank="1" showInputMessage="1" showErrorMessage="1" sqref="E5" xr:uid="{A5B36DAB-5985-49F6-B85C-6CBAD1BEB849}">
      <formula1>"nein,1,2"</formula1>
    </dataValidation>
    <dataValidation type="list" allowBlank="1" showInputMessage="1" showErrorMessage="1" sqref="B7" xr:uid="{C27632EB-5AE6-4BD2-961B-8A0C55EA3851}">
      <formula1>"0-8 km, 9-15 km, über 16 km"</formula1>
    </dataValidation>
  </dataValidations>
  <pageMargins left="0.51181102362204722" right="0.55118110236220474" top="0.55118110236220474" bottom="0.43307086614173229" header="0.11811023622047245" footer="0.19685039370078741"/>
  <pageSetup paperSize="9" orientation="portrait" r:id="rId1"/>
  <headerFooter>
    <oddFooter>&amp;LTagespflege Bedburg&amp;RStand: Januar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B0516-68CC-427F-B989-46727B03B44F}">
  <sheetPr>
    <tabColor theme="3"/>
  </sheetPr>
  <dimension ref="A1:E29"/>
  <sheetViews>
    <sheetView topLeftCell="A3" zoomScaleNormal="100" workbookViewId="0">
      <selection activeCell="B9" sqref="B9:E9"/>
    </sheetView>
  </sheetViews>
  <sheetFormatPr baseColWidth="10" defaultRowHeight="15" x14ac:dyDescent="0.25"/>
  <cols>
    <col min="1" max="1" width="45.7109375" bestFit="1" customWidth="1"/>
    <col min="2" max="5" width="11" customWidth="1"/>
  </cols>
  <sheetData>
    <row r="1" spans="1:5" ht="15.75" x14ac:dyDescent="0.25">
      <c r="A1" s="54" t="s">
        <v>36</v>
      </c>
      <c r="B1" s="54"/>
      <c r="C1" s="54"/>
      <c r="D1" s="54"/>
      <c r="E1" s="54"/>
    </row>
    <row r="2" spans="1:5" x14ac:dyDescent="0.25">
      <c r="B2" s="5"/>
      <c r="C2" s="5"/>
      <c r="D2" s="5"/>
      <c r="E2" s="5"/>
    </row>
    <row r="3" spans="1:5" ht="266.64999999999998" customHeight="1" x14ac:dyDescent="0.25">
      <c r="A3" s="49" t="s">
        <v>39</v>
      </c>
      <c r="B3" s="49"/>
      <c r="C3" s="49"/>
      <c r="D3" s="49"/>
      <c r="E3" s="49"/>
    </row>
    <row r="4" spans="1:5" ht="7.9" customHeight="1" x14ac:dyDescent="0.25"/>
    <row r="5" spans="1:5" x14ac:dyDescent="0.25">
      <c r="A5" s="2" t="s">
        <v>29</v>
      </c>
      <c r="B5" s="24">
        <v>2</v>
      </c>
      <c r="D5" s="2" t="s">
        <v>8</v>
      </c>
      <c r="E5" s="25" t="s">
        <v>11</v>
      </c>
    </row>
    <row r="6" spans="1:5" ht="7.9" customHeight="1" x14ac:dyDescent="0.25">
      <c r="A6" s="4"/>
      <c r="B6" s="4"/>
      <c r="C6" s="8"/>
      <c r="D6" s="8"/>
      <c r="E6" s="8"/>
    </row>
    <row r="7" spans="1:5" x14ac:dyDescent="0.25">
      <c r="A7" s="2" t="s">
        <v>33</v>
      </c>
      <c r="B7" s="24" t="s">
        <v>10</v>
      </c>
      <c r="D7" s="17" t="s">
        <v>9</v>
      </c>
      <c r="E7" s="25" t="s">
        <v>11</v>
      </c>
    </row>
    <row r="8" spans="1:5" ht="7.9" customHeight="1" x14ac:dyDescent="0.25">
      <c r="A8" s="4"/>
      <c r="B8" s="4"/>
      <c r="C8" s="8"/>
      <c r="D8" s="8"/>
      <c r="E8" s="8"/>
    </row>
    <row r="9" spans="1:5" ht="19.5" customHeight="1" x14ac:dyDescent="0.25">
      <c r="A9" s="2" t="s">
        <v>28</v>
      </c>
      <c r="B9" s="55">
        <v>2</v>
      </c>
      <c r="C9" s="55"/>
      <c r="D9" s="55"/>
      <c r="E9" s="55"/>
    </row>
    <row r="10" spans="1:5" ht="19.5" customHeight="1" x14ac:dyDescent="0.25">
      <c r="A10" s="6" t="s">
        <v>30</v>
      </c>
      <c r="B10" s="46">
        <f>IF(B9=1,'FD Kosten'!J3,IF(B9=2,'FD Kosten'!J4,IF(B9=3,'FD Kosten'!J5,IF(B9=4,'FD Kosten'!J6,IF(B9=5,'FD Kosten'!J7)))))</f>
        <v>82.8</v>
      </c>
      <c r="C10" s="46"/>
      <c r="D10" s="46"/>
      <c r="E10" s="46"/>
    </row>
    <row r="11" spans="1:5" ht="19.5" customHeight="1" x14ac:dyDescent="0.25">
      <c r="A11" s="6" t="s">
        <v>12</v>
      </c>
      <c r="B11" s="40">
        <v>4.96</v>
      </c>
      <c r="C11" s="40"/>
      <c r="D11" s="40"/>
      <c r="E11" s="40"/>
    </row>
    <row r="12" spans="1:5" ht="19.5" customHeight="1" x14ac:dyDescent="0.25">
      <c r="A12" s="6" t="s">
        <v>26</v>
      </c>
      <c r="B12" s="46">
        <f>IF(AND(E5=1,B7="0-8 km"),'FD Kosten'!H3,IF(AND(E5=2,B7="0-8 km"),'FD Kosten'!I3,IF(AND(E5=1,B7="9-15 km"),'FD Kosten'!H4,IF(AND(E5=2,B7="9-15 km"),'FD Kosten'!I4,IF(AND(E5=1,B7="über 16 km"),'FD Kosten'!H5,IF(AND(E5=2,B7="über 16 km"),'FD Kosten'!I5,0))))))</f>
        <v>0</v>
      </c>
      <c r="C12" s="46"/>
      <c r="D12" s="46"/>
      <c r="E12" s="46"/>
    </row>
    <row r="13" spans="1:5" ht="19.5" customHeight="1" x14ac:dyDescent="0.25">
      <c r="A13" s="6" t="s">
        <v>27</v>
      </c>
      <c r="B13" s="46">
        <f>IF(AND(E5=1,E7="ja"),'FD Kosten'!H6,IF(AND(E5=2,E7="ja"),'FD Kosten'!I6,0))</f>
        <v>0</v>
      </c>
      <c r="C13" s="46"/>
      <c r="D13" s="46"/>
      <c r="E13" s="46"/>
    </row>
    <row r="14" spans="1:5" ht="19.5" customHeight="1" x14ac:dyDescent="0.25">
      <c r="A14" s="18" t="s">
        <v>25</v>
      </c>
      <c r="B14" s="44">
        <f>SUM(B10:E13)</f>
        <v>87.759999999999991</v>
      </c>
      <c r="C14" s="44"/>
      <c r="D14" s="44"/>
      <c r="E14" s="44"/>
    </row>
    <row r="15" spans="1:5" ht="32.65" customHeight="1" x14ac:dyDescent="0.25">
      <c r="A15" s="10" t="s">
        <v>31</v>
      </c>
      <c r="B15" s="45">
        <f>IF(B5=1,4,IF(B5=2,8,IF(B5=3,12,IF(B5=4,16,IF(B5=5,20)))))</f>
        <v>8</v>
      </c>
      <c r="C15" s="45"/>
      <c r="D15" s="45"/>
      <c r="E15" s="45"/>
    </row>
    <row r="16" spans="1:5" ht="19.5" customHeight="1" x14ac:dyDescent="0.25">
      <c r="A16" s="7" t="s">
        <v>13</v>
      </c>
      <c r="B16" s="46">
        <f>B14*$B$15</f>
        <v>702.07999999999993</v>
      </c>
      <c r="C16" s="46"/>
      <c r="D16" s="46"/>
      <c r="E16" s="46"/>
    </row>
    <row r="17" spans="1:5" ht="32.25" customHeight="1" x14ac:dyDescent="0.25">
      <c r="A17" s="7" t="s">
        <v>32</v>
      </c>
      <c r="B17" s="46">
        <f>IF(B9=1,0,IF(B9=2,721,IF(B9=3,1357,IF(B9=4,1685,IF(B9=5,2085)))))</f>
        <v>721</v>
      </c>
      <c r="C17" s="46"/>
      <c r="D17" s="46"/>
      <c r="E17" s="46"/>
    </row>
    <row r="18" spans="1:5" ht="19.5" customHeight="1" x14ac:dyDescent="0.25">
      <c r="A18" s="21" t="s">
        <v>3</v>
      </c>
      <c r="B18" s="47">
        <f>IF(B16&gt;=B17,B16-B17,0)</f>
        <v>0</v>
      </c>
      <c r="C18" s="47"/>
      <c r="D18" s="47"/>
      <c r="E18" s="47"/>
    </row>
    <row r="19" spans="1:5" ht="7.9" customHeight="1" x14ac:dyDescent="0.25">
      <c r="A19" s="8"/>
      <c r="B19" s="1"/>
      <c r="C19" s="1"/>
      <c r="D19" s="1"/>
      <c r="E19" s="1"/>
    </row>
    <row r="20" spans="1:5" ht="19.5" customHeight="1" x14ac:dyDescent="0.25">
      <c r="A20" s="6" t="s">
        <v>15</v>
      </c>
      <c r="B20" s="40">
        <f>'FD Kosten'!J8</f>
        <v>20.55</v>
      </c>
      <c r="C20" s="40"/>
      <c r="D20" s="40"/>
      <c r="E20" s="40"/>
    </row>
    <row r="21" spans="1:5" ht="19.5" customHeight="1" x14ac:dyDescent="0.25">
      <c r="A21" s="7" t="s">
        <v>14</v>
      </c>
      <c r="B21" s="40">
        <f>B20*B15</f>
        <v>164.4</v>
      </c>
      <c r="C21" s="40"/>
      <c r="D21" s="40"/>
      <c r="E21" s="40"/>
    </row>
    <row r="22" spans="1:5" ht="19.5" customHeight="1" x14ac:dyDescent="0.25">
      <c r="A22" s="7" t="s">
        <v>35</v>
      </c>
      <c r="B22" s="56" t="s">
        <v>4</v>
      </c>
      <c r="C22" s="56"/>
      <c r="D22" s="56"/>
      <c r="E22" s="56"/>
    </row>
    <row r="23" spans="1:5" ht="19.5" customHeight="1" x14ac:dyDescent="0.25">
      <c r="A23" s="21" t="s">
        <v>5</v>
      </c>
      <c r="B23" s="42">
        <f>IF(AND(B22="ja",B21&lt;131),0,IF(AND(B22="ja",B21&gt;131),B21-131,IF(B22="nein",B21)))</f>
        <v>33.400000000000006</v>
      </c>
      <c r="C23" s="42"/>
      <c r="D23" s="42"/>
      <c r="E23" s="42"/>
    </row>
    <row r="24" spans="1:5" ht="19.5" customHeight="1" x14ac:dyDescent="0.25">
      <c r="A24" s="11" t="s">
        <v>0</v>
      </c>
      <c r="B24" s="43">
        <f>B18+$B$23</f>
        <v>33.400000000000006</v>
      </c>
      <c r="C24" s="43"/>
      <c r="D24" s="43"/>
      <c r="E24" s="43"/>
    </row>
    <row r="25" spans="1:5" ht="19.5" customHeight="1" x14ac:dyDescent="0.25">
      <c r="A25" s="2" t="s">
        <v>1</v>
      </c>
      <c r="B25" s="37">
        <f>IF(B9=1,0,IF(B9=2,347,IF(B9=3,599,IF(B9=4,800,IF(B9=5,990)))))</f>
        <v>347</v>
      </c>
      <c r="C25" s="37"/>
      <c r="D25" s="37"/>
      <c r="E25" s="37"/>
    </row>
    <row r="26" spans="1:5" ht="7.9" customHeight="1" x14ac:dyDescent="0.25">
      <c r="A26" s="3"/>
      <c r="B26" s="4"/>
      <c r="C26" s="4"/>
      <c r="D26" s="4"/>
      <c r="E26" s="4"/>
    </row>
    <row r="27" spans="1:5" ht="19.5" customHeight="1" x14ac:dyDescent="0.25">
      <c r="A27" s="9" t="s">
        <v>2</v>
      </c>
      <c r="B27" s="38">
        <f>IF(B25&gt;=B24,B25-B24,0)</f>
        <v>313.60000000000002</v>
      </c>
      <c r="C27" s="38"/>
      <c r="D27" s="38"/>
      <c r="E27" s="38"/>
    </row>
    <row r="28" spans="1:5" ht="7.9" customHeight="1" x14ac:dyDescent="0.25">
      <c r="B28" s="5"/>
      <c r="C28" s="5"/>
      <c r="D28" s="5"/>
      <c r="E28" s="5"/>
    </row>
    <row r="29" spans="1:5" x14ac:dyDescent="0.25">
      <c r="A29" s="39" t="s">
        <v>34</v>
      </c>
      <c r="B29" s="39"/>
      <c r="C29" s="39"/>
      <c r="D29" s="39"/>
      <c r="E29" s="39"/>
    </row>
  </sheetData>
  <sheetProtection algorithmName="SHA-512" hashValue="DTmLZrcPLprBq4nfriwWeAeM2nRPu1FMywuYA5mCBLMFCcZ/k6Dh0JgMi30knR8iD8XOEwv9KNrUFIn3r4pqCw==" saltValue="iN+sSNKoZDn8anofvYp51A==" spinCount="100000" sheet="1" objects="1" scenarios="1"/>
  <mergeCells count="20">
    <mergeCell ref="B25:E25"/>
    <mergeCell ref="B27:E27"/>
    <mergeCell ref="A29:E29"/>
    <mergeCell ref="B20:E20"/>
    <mergeCell ref="B21:E21"/>
    <mergeCell ref="B22:E22"/>
    <mergeCell ref="B23:E23"/>
    <mergeCell ref="B24:E24"/>
    <mergeCell ref="B14:E14"/>
    <mergeCell ref="B15:E15"/>
    <mergeCell ref="B16:E16"/>
    <mergeCell ref="B17:E17"/>
    <mergeCell ref="B18:E18"/>
    <mergeCell ref="B12:E12"/>
    <mergeCell ref="B13:E13"/>
    <mergeCell ref="A1:E1"/>
    <mergeCell ref="A3:E3"/>
    <mergeCell ref="B9:E9"/>
    <mergeCell ref="B10:E10"/>
    <mergeCell ref="B11:E11"/>
  </mergeCells>
  <dataValidations count="5">
    <dataValidation type="list" allowBlank="1" showInputMessage="1" showErrorMessage="1" sqref="B22:E22" xr:uid="{7E7DD8B8-DEEC-4056-9370-E0902F6D7BCA}">
      <formula1>"ja,nein"</formula1>
    </dataValidation>
    <dataValidation type="list" allowBlank="1" showInputMessage="1" showErrorMessage="1" sqref="B5 B9" xr:uid="{C795D18C-AED7-4131-84D6-E488E9D2BBC2}">
      <formula1>"1,2,3,4,5"</formula1>
    </dataValidation>
    <dataValidation type="list" allowBlank="1" showInputMessage="1" showErrorMessage="1" sqref="B7" xr:uid="{F088AF2A-EC49-4463-9E48-43D20FBFE733}">
      <formula1>"0-8 km, 9-15 km, über 16 km"</formula1>
    </dataValidation>
    <dataValidation type="list" allowBlank="1" showInputMessage="1" showErrorMessage="1" sqref="E5" xr:uid="{8F524EBF-C18C-4EB1-B656-48107C3D14E2}">
      <formula1>"nein,1,2"</formula1>
    </dataValidation>
    <dataValidation type="list" allowBlank="1" showInputMessage="1" showErrorMessage="1" sqref="E7" xr:uid="{43ACEF97-1E91-4F4F-9408-7FFAFFB65AC7}">
      <formula1>"nein, ja"</formula1>
    </dataValidation>
  </dataValidations>
  <pageMargins left="0.51181102362204722" right="0.55118110236220474" top="0.55118110236220474" bottom="0.43307086614173229" header="0.11811023622047245" footer="0.19685039370078741"/>
  <pageSetup paperSize="9" orientation="portrait" r:id="rId1"/>
  <headerFooter>
    <oddFooter>&amp;LJülicher Tagespflege&amp;RStand: Januar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E29"/>
  <sheetViews>
    <sheetView tabSelected="1" zoomScaleNormal="100" workbookViewId="0">
      <selection activeCell="B9" sqref="B9:E9"/>
    </sheetView>
  </sheetViews>
  <sheetFormatPr baseColWidth="10" defaultRowHeight="15" x14ac:dyDescent="0.25"/>
  <cols>
    <col min="1" max="1" width="45.7109375" bestFit="1" customWidth="1"/>
    <col min="2" max="5" width="11" customWidth="1"/>
  </cols>
  <sheetData>
    <row r="1" spans="1:5" ht="15.75" x14ac:dyDescent="0.25">
      <c r="A1" s="57" t="s">
        <v>7</v>
      </c>
      <c r="B1" s="57"/>
      <c r="C1" s="57"/>
      <c r="D1" s="57"/>
      <c r="E1" s="57"/>
    </row>
    <row r="2" spans="1:5" x14ac:dyDescent="0.25">
      <c r="B2" s="5"/>
      <c r="C2" s="5"/>
      <c r="D2" s="5"/>
      <c r="E2" s="5"/>
    </row>
    <row r="3" spans="1:5" ht="266.64999999999998" customHeight="1" x14ac:dyDescent="0.25">
      <c r="A3" s="49" t="s">
        <v>39</v>
      </c>
      <c r="B3" s="49"/>
      <c r="C3" s="49"/>
      <c r="D3" s="49"/>
      <c r="E3" s="49"/>
    </row>
    <row r="4" spans="1:5" ht="7.9" customHeight="1" x14ac:dyDescent="0.25"/>
    <row r="5" spans="1:5" x14ac:dyDescent="0.25">
      <c r="A5" s="2" t="s">
        <v>29</v>
      </c>
      <c r="B5" s="19">
        <v>2</v>
      </c>
      <c r="D5" s="2" t="s">
        <v>8</v>
      </c>
      <c r="E5" s="20" t="s">
        <v>11</v>
      </c>
    </row>
    <row r="6" spans="1:5" ht="7.9" customHeight="1" x14ac:dyDescent="0.25">
      <c r="A6" s="4"/>
      <c r="B6" s="4"/>
      <c r="C6" s="8"/>
      <c r="D6" s="8"/>
      <c r="E6" s="8"/>
    </row>
    <row r="7" spans="1:5" x14ac:dyDescent="0.25">
      <c r="A7" s="2" t="s">
        <v>33</v>
      </c>
      <c r="B7" s="19" t="s">
        <v>10</v>
      </c>
      <c r="D7" s="17" t="s">
        <v>9</v>
      </c>
      <c r="E7" s="20" t="s">
        <v>11</v>
      </c>
    </row>
    <row r="8" spans="1:5" ht="7.9" customHeight="1" x14ac:dyDescent="0.25">
      <c r="A8" s="4"/>
      <c r="B8" s="4"/>
      <c r="C8" s="8"/>
      <c r="D8" s="8"/>
      <c r="E8" s="8"/>
    </row>
    <row r="9" spans="1:5" ht="19.5" customHeight="1" x14ac:dyDescent="0.25">
      <c r="A9" s="2" t="s">
        <v>28</v>
      </c>
      <c r="B9" s="58">
        <v>2</v>
      </c>
      <c r="C9" s="58"/>
      <c r="D9" s="58"/>
      <c r="E9" s="58"/>
    </row>
    <row r="10" spans="1:5" ht="19.5" customHeight="1" x14ac:dyDescent="0.25">
      <c r="A10" s="6" t="s">
        <v>30</v>
      </c>
      <c r="B10" s="46">
        <f>IF(B9=1,'FD Kosten'!M3,IF(B9=2,'FD Kosten'!M4,IF(B9=3,'FD Kosten'!M5,IF(B9=4,'FD Kosten'!M6,IF(B9=5,'FD Kosten'!M7)))))</f>
        <v>79.69</v>
      </c>
      <c r="C10" s="46"/>
      <c r="D10" s="46"/>
      <c r="E10" s="46"/>
    </row>
    <row r="11" spans="1:5" ht="19.5" customHeight="1" x14ac:dyDescent="0.25">
      <c r="A11" s="6" t="s">
        <v>12</v>
      </c>
      <c r="B11" s="40">
        <v>4.96</v>
      </c>
      <c r="C11" s="40"/>
      <c r="D11" s="40"/>
      <c r="E11" s="40"/>
    </row>
    <row r="12" spans="1:5" ht="19.5" customHeight="1" x14ac:dyDescent="0.25">
      <c r="A12" s="6" t="s">
        <v>26</v>
      </c>
      <c r="B12" s="46">
        <f>IF(AND(E5=1,B7="0-8 km"),'FD Kosten'!K3,IF(AND(E5=2,B7="0-8 km"),'FD Kosten'!L3,IF(AND(E5=1,B7="9-15 km"),'FD Kosten'!K4,IF(AND(E5=2,B7="9-15 km"),'FD Kosten'!L4,IF(AND(E5=1,B7="über 16 km"),'FD Kosten'!K5,IF(AND(E5=2,B7="über 16 km"),'FD Kosten'!L5,0))))))</f>
        <v>0</v>
      </c>
      <c r="C12" s="46"/>
      <c r="D12" s="46"/>
      <c r="E12" s="46"/>
    </row>
    <row r="13" spans="1:5" ht="19.5" customHeight="1" x14ac:dyDescent="0.25">
      <c r="A13" s="6" t="s">
        <v>27</v>
      </c>
      <c r="B13" s="46">
        <f>IF(AND(E5=1,E7="ja"),'FD Kosten'!K6,IF(AND(E5=2,E7="ja"),'FD Kosten'!L6,0))</f>
        <v>0</v>
      </c>
      <c r="C13" s="46"/>
      <c r="D13" s="46"/>
      <c r="E13" s="46"/>
    </row>
    <row r="14" spans="1:5" ht="19.5" customHeight="1" x14ac:dyDescent="0.25">
      <c r="A14" s="18" t="s">
        <v>25</v>
      </c>
      <c r="B14" s="44">
        <f>SUM(B10:E13)</f>
        <v>84.649999999999991</v>
      </c>
      <c r="C14" s="44"/>
      <c r="D14" s="44"/>
      <c r="E14" s="44"/>
    </row>
    <row r="15" spans="1:5" ht="32.65" customHeight="1" x14ac:dyDescent="0.25">
      <c r="A15" s="10" t="s">
        <v>31</v>
      </c>
      <c r="B15" s="45">
        <f>IF(B5=1,4,IF(B5=2,8,IF(B5=3,12,IF(B5=4,16,IF(B5=5,20)))))</f>
        <v>8</v>
      </c>
      <c r="C15" s="45"/>
      <c r="D15" s="45"/>
      <c r="E15" s="45"/>
    </row>
    <row r="16" spans="1:5" ht="19.5" customHeight="1" x14ac:dyDescent="0.25">
      <c r="A16" s="7" t="s">
        <v>13</v>
      </c>
      <c r="B16" s="46">
        <f>B14*$B$15</f>
        <v>677.19999999999993</v>
      </c>
      <c r="C16" s="46"/>
      <c r="D16" s="46"/>
      <c r="E16" s="46"/>
    </row>
    <row r="17" spans="1:5" ht="32.25" customHeight="1" x14ac:dyDescent="0.25">
      <c r="A17" s="7" t="s">
        <v>32</v>
      </c>
      <c r="B17" s="46">
        <f>IF(B9=1,0,IF(B9=2,721,IF(B9=3,1357,IF(B9=4,1685,IF(B9=5,2085)))))</f>
        <v>721</v>
      </c>
      <c r="C17" s="46"/>
      <c r="D17" s="46"/>
      <c r="E17" s="46"/>
    </row>
    <row r="18" spans="1:5" ht="19.5" customHeight="1" x14ac:dyDescent="0.25">
      <c r="A18" s="21" t="s">
        <v>3</v>
      </c>
      <c r="B18" s="47">
        <f>IF(B16&gt;=B17,B16-B17,0)</f>
        <v>0</v>
      </c>
      <c r="C18" s="47"/>
      <c r="D18" s="47"/>
      <c r="E18" s="47"/>
    </row>
    <row r="19" spans="1:5" ht="7.9" customHeight="1" x14ac:dyDescent="0.25">
      <c r="A19" s="8"/>
      <c r="B19" s="1"/>
      <c r="C19" s="1"/>
      <c r="D19" s="1"/>
      <c r="E19" s="1"/>
    </row>
    <row r="20" spans="1:5" ht="19.5" customHeight="1" x14ac:dyDescent="0.25">
      <c r="A20" s="6" t="s">
        <v>15</v>
      </c>
      <c r="B20" s="40">
        <f>'FD Kosten'!M8</f>
        <v>19.68</v>
      </c>
      <c r="C20" s="40"/>
      <c r="D20" s="40"/>
      <c r="E20" s="40"/>
    </row>
    <row r="21" spans="1:5" ht="19.5" customHeight="1" x14ac:dyDescent="0.25">
      <c r="A21" s="7" t="s">
        <v>14</v>
      </c>
      <c r="B21" s="40">
        <f>B20*B15</f>
        <v>157.44</v>
      </c>
      <c r="C21" s="40"/>
      <c r="D21" s="40"/>
      <c r="E21" s="40"/>
    </row>
    <row r="22" spans="1:5" ht="19.5" customHeight="1" x14ac:dyDescent="0.25">
      <c r="A22" s="7" t="s">
        <v>35</v>
      </c>
      <c r="B22" s="59" t="s">
        <v>4</v>
      </c>
      <c r="C22" s="59"/>
      <c r="D22" s="59"/>
      <c r="E22" s="59"/>
    </row>
    <row r="23" spans="1:5" ht="19.5" customHeight="1" x14ac:dyDescent="0.25">
      <c r="A23" s="21" t="s">
        <v>5</v>
      </c>
      <c r="B23" s="42">
        <f>IF(AND(B22="ja",B21&lt;131),0,IF(AND(B22="ja",B21&gt;131),B21-131,IF(B22="nein",B21)))</f>
        <v>26.439999999999998</v>
      </c>
      <c r="C23" s="42"/>
      <c r="D23" s="42"/>
      <c r="E23" s="42"/>
    </row>
    <row r="24" spans="1:5" ht="19.5" customHeight="1" x14ac:dyDescent="0.25">
      <c r="A24" s="11" t="s">
        <v>0</v>
      </c>
      <c r="B24" s="43">
        <f>B18+$B$23</f>
        <v>26.439999999999998</v>
      </c>
      <c r="C24" s="43"/>
      <c r="D24" s="43"/>
      <c r="E24" s="43"/>
    </row>
    <row r="25" spans="1:5" ht="19.5" customHeight="1" x14ac:dyDescent="0.25">
      <c r="A25" s="2" t="s">
        <v>1</v>
      </c>
      <c r="B25" s="37">
        <f>IF(B9=1,0,IF(B9=2,347,IF(B9=3,599,IF(B9=4,800,IF(B9=5,990)))))</f>
        <v>347</v>
      </c>
      <c r="C25" s="37"/>
      <c r="D25" s="37"/>
      <c r="E25" s="37"/>
    </row>
    <row r="26" spans="1:5" ht="7.9" customHeight="1" x14ac:dyDescent="0.25">
      <c r="A26" s="3"/>
      <c r="B26" s="4"/>
      <c r="C26" s="4"/>
      <c r="D26" s="4"/>
      <c r="E26" s="4"/>
    </row>
    <row r="27" spans="1:5" ht="19.5" customHeight="1" x14ac:dyDescent="0.25">
      <c r="A27" s="9" t="s">
        <v>2</v>
      </c>
      <c r="B27" s="38">
        <f>IF(B25&gt;=B24,B25-B24,0)</f>
        <v>320.56</v>
      </c>
      <c r="C27" s="38"/>
      <c r="D27" s="38"/>
      <c r="E27" s="38"/>
    </row>
    <row r="28" spans="1:5" ht="7.9" customHeight="1" x14ac:dyDescent="0.25">
      <c r="B28" s="5"/>
      <c r="C28" s="5"/>
      <c r="D28" s="5"/>
      <c r="E28" s="5"/>
    </row>
    <row r="29" spans="1:5" x14ac:dyDescent="0.25">
      <c r="A29" s="39" t="s">
        <v>34</v>
      </c>
      <c r="B29" s="39"/>
      <c r="C29" s="39"/>
      <c r="D29" s="39"/>
      <c r="E29" s="39"/>
    </row>
  </sheetData>
  <sheetProtection algorithmName="SHA-512" hashValue="4XO0oMsYuxl8M8/vm2aTFZaVGML+PhkfBpWktJGYDCKJ2V5GozubT1SD31IY+5ejauiHTqhP8bIe0jekfDYPeA==" saltValue="jyzqe1VflATKPa/iR1lzVg==" spinCount="100000" sheet="1" objects="1" scenarios="1"/>
  <mergeCells count="20">
    <mergeCell ref="B23:E23"/>
    <mergeCell ref="B11:E11"/>
    <mergeCell ref="A29:E29"/>
    <mergeCell ref="B22:E22"/>
    <mergeCell ref="B25:E25"/>
    <mergeCell ref="B24:E24"/>
    <mergeCell ref="B27:E27"/>
    <mergeCell ref="A1:E1"/>
    <mergeCell ref="A3:E3"/>
    <mergeCell ref="B15:E15"/>
    <mergeCell ref="B20:E20"/>
    <mergeCell ref="B21:E21"/>
    <mergeCell ref="B12:E12"/>
    <mergeCell ref="B13:E13"/>
    <mergeCell ref="B18:E18"/>
    <mergeCell ref="B9:E9"/>
    <mergeCell ref="B10:E10"/>
    <mergeCell ref="B14:E14"/>
    <mergeCell ref="B17:E17"/>
    <mergeCell ref="B16:E16"/>
  </mergeCells>
  <dataValidations count="5">
    <dataValidation type="list" allowBlank="1" showInputMessage="1" showErrorMessage="1" sqref="E7" xr:uid="{ECD542CB-D95C-4A4B-843B-FCCF50F7D771}">
      <formula1>"nein, ja"</formula1>
    </dataValidation>
    <dataValidation type="list" allowBlank="1" showInputMessage="1" showErrorMessage="1" sqref="B22:E22" xr:uid="{E7EA567B-59E6-4815-B18C-05B4FD73EB1D}">
      <formula1>"ja,nein"</formula1>
    </dataValidation>
    <dataValidation type="list" allowBlank="1" showInputMessage="1" showErrorMessage="1" sqref="B5 B9" xr:uid="{90D8E2F3-3D22-4439-8909-C155A97EEDF0}">
      <formula1>"1,2,3,4,5"</formula1>
    </dataValidation>
    <dataValidation type="list" allowBlank="1" showInputMessage="1" showErrorMessage="1" sqref="E5" xr:uid="{F97233FD-A85B-414C-A972-B214FBC57C09}">
      <formula1>"nein,1,2"</formula1>
    </dataValidation>
    <dataValidation type="list" allowBlank="1" showInputMessage="1" showErrorMessage="1" sqref="B7" xr:uid="{738FC606-38A3-4EC0-8EC0-3132FDEF9756}">
      <formula1>"0-8 km, 9-15 km, über 16 km"</formula1>
    </dataValidation>
  </dataValidations>
  <pageMargins left="0.51181102362204722" right="0.55118110236220474" top="0.55118110236220474" bottom="0.43307086614173229" header="0.11811023622047245" footer="0.19685039370078741"/>
  <pageSetup paperSize="9" orientation="portrait" r:id="rId1"/>
  <headerFooter>
    <oddFooter>&amp;LTagespflege Baaler Höhe&amp;RStand: April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9B6D3-C82B-412B-93BB-A32AF7390742}">
  <dimension ref="A1:M8"/>
  <sheetViews>
    <sheetView workbookViewId="0">
      <selection activeCell="D9" sqref="D9"/>
    </sheetView>
  </sheetViews>
  <sheetFormatPr baseColWidth="10" defaultRowHeight="15" x14ac:dyDescent="0.25"/>
  <cols>
    <col min="1" max="1" width="16.42578125" bestFit="1" customWidth="1"/>
    <col min="2" max="2" width="12.5703125" bestFit="1" customWidth="1"/>
    <col min="3" max="3" width="14.85546875" bestFit="1" customWidth="1"/>
    <col min="4" max="4" width="18.5703125" bestFit="1" customWidth="1"/>
    <col min="5" max="5" width="12.5703125" bestFit="1" customWidth="1"/>
    <col min="6" max="6" width="14.85546875" bestFit="1" customWidth="1"/>
    <col min="7" max="7" width="18.5703125" bestFit="1" customWidth="1"/>
    <col min="8" max="8" width="12.5703125" bestFit="1" customWidth="1"/>
    <col min="9" max="9" width="14.85546875" bestFit="1" customWidth="1"/>
    <col min="10" max="10" width="18.5703125" bestFit="1" customWidth="1"/>
    <col min="11" max="11" width="12.5703125" bestFit="1" customWidth="1"/>
    <col min="12" max="12" width="14.85546875" bestFit="1" customWidth="1"/>
    <col min="13" max="13" width="18.5703125" bestFit="1" customWidth="1"/>
    <col min="14" max="14" width="13.42578125" customWidth="1"/>
  </cols>
  <sheetData>
    <row r="1" spans="1:13" x14ac:dyDescent="0.25">
      <c r="A1" s="12"/>
      <c r="B1" s="60" t="s">
        <v>17</v>
      </c>
      <c r="C1" s="60"/>
      <c r="D1" s="60"/>
      <c r="E1" s="61" t="s">
        <v>18</v>
      </c>
      <c r="F1" s="61"/>
      <c r="G1" s="61"/>
      <c r="H1" s="62" t="s">
        <v>19</v>
      </c>
      <c r="I1" s="62"/>
      <c r="J1" s="62"/>
      <c r="K1" s="63" t="s">
        <v>20</v>
      </c>
      <c r="L1" s="63"/>
      <c r="M1" s="63"/>
    </row>
    <row r="2" spans="1:13" x14ac:dyDescent="0.25">
      <c r="A2" s="12"/>
      <c r="B2" s="13" t="s">
        <v>22</v>
      </c>
      <c r="C2" s="13" t="s">
        <v>23</v>
      </c>
      <c r="D2" s="30" t="s">
        <v>37</v>
      </c>
      <c r="E2" s="33" t="s">
        <v>22</v>
      </c>
      <c r="F2" s="33" t="s">
        <v>23</v>
      </c>
      <c r="G2" s="34" t="s">
        <v>37</v>
      </c>
      <c r="H2" s="26" t="s">
        <v>22</v>
      </c>
      <c r="I2" s="26" t="s">
        <v>23</v>
      </c>
      <c r="J2" s="28" t="s">
        <v>37</v>
      </c>
      <c r="K2" s="14" t="s">
        <v>22</v>
      </c>
      <c r="L2" s="14" t="s">
        <v>23</v>
      </c>
      <c r="M2" s="29" t="s">
        <v>37</v>
      </c>
    </row>
    <row r="3" spans="1:13" x14ac:dyDescent="0.25">
      <c r="A3" s="12" t="s">
        <v>10</v>
      </c>
      <c r="B3" s="16">
        <v>10</v>
      </c>
      <c r="C3" s="16">
        <v>20</v>
      </c>
      <c r="D3" s="16">
        <v>78.03</v>
      </c>
      <c r="E3" s="35">
        <f>F3/2</f>
        <v>10</v>
      </c>
      <c r="F3" s="35">
        <v>20</v>
      </c>
      <c r="G3" s="35">
        <v>75.92</v>
      </c>
      <c r="H3" s="27">
        <f>I3/2</f>
        <v>8.5</v>
      </c>
      <c r="I3" s="27">
        <v>17</v>
      </c>
      <c r="J3" s="27">
        <v>78.66</v>
      </c>
      <c r="K3" s="15">
        <v>10</v>
      </c>
      <c r="L3" s="15">
        <v>20</v>
      </c>
      <c r="M3" s="15">
        <v>75.709999999999994</v>
      </c>
    </row>
    <row r="4" spans="1:13" x14ac:dyDescent="0.25">
      <c r="A4" s="12" t="s">
        <v>16</v>
      </c>
      <c r="B4" s="16">
        <v>15</v>
      </c>
      <c r="C4" s="16">
        <v>30</v>
      </c>
      <c r="D4" s="16">
        <v>82.14</v>
      </c>
      <c r="E4" s="35">
        <f t="shared" ref="E4:E6" si="0">F4/2</f>
        <v>13</v>
      </c>
      <c r="F4" s="35">
        <v>26</v>
      </c>
      <c r="G4" s="35">
        <v>79.92</v>
      </c>
      <c r="H4" s="27">
        <f t="shared" ref="H4:H6" si="1">I4/2</f>
        <v>11.5</v>
      </c>
      <c r="I4" s="27">
        <v>23</v>
      </c>
      <c r="J4" s="27">
        <v>82.8</v>
      </c>
      <c r="K4" s="15">
        <v>15</v>
      </c>
      <c r="L4" s="15">
        <v>30</v>
      </c>
      <c r="M4" s="15">
        <v>79.69</v>
      </c>
    </row>
    <row r="5" spans="1:13" x14ac:dyDescent="0.25">
      <c r="A5" s="12" t="s">
        <v>21</v>
      </c>
      <c r="B5" s="16">
        <v>20</v>
      </c>
      <c r="C5" s="16">
        <v>40</v>
      </c>
      <c r="D5" s="16">
        <v>86.25</v>
      </c>
      <c r="E5" s="35">
        <f t="shared" si="0"/>
        <v>16</v>
      </c>
      <c r="F5" s="35">
        <v>32</v>
      </c>
      <c r="G5" s="35">
        <v>83.92</v>
      </c>
      <c r="H5" s="27">
        <f t="shared" si="1"/>
        <v>14</v>
      </c>
      <c r="I5" s="27">
        <v>28</v>
      </c>
      <c r="J5" s="27">
        <v>86.94</v>
      </c>
      <c r="K5" s="15">
        <v>20</v>
      </c>
      <c r="L5" s="15">
        <v>40</v>
      </c>
      <c r="M5" s="15">
        <v>83.67</v>
      </c>
    </row>
    <row r="6" spans="1:13" x14ac:dyDescent="0.25">
      <c r="A6" s="12" t="s">
        <v>24</v>
      </c>
      <c r="B6" s="16">
        <v>12</v>
      </c>
      <c r="C6" s="16">
        <v>24</v>
      </c>
      <c r="D6" s="16">
        <v>90.35</v>
      </c>
      <c r="E6" s="35">
        <f t="shared" si="0"/>
        <v>10</v>
      </c>
      <c r="F6" s="35">
        <v>20</v>
      </c>
      <c r="G6" s="35">
        <v>87.91</v>
      </c>
      <c r="H6" s="27">
        <f t="shared" si="1"/>
        <v>10</v>
      </c>
      <c r="I6" s="27">
        <v>20</v>
      </c>
      <c r="J6" s="27">
        <v>91.08</v>
      </c>
      <c r="K6" s="15">
        <v>12</v>
      </c>
      <c r="L6" s="15">
        <v>24</v>
      </c>
      <c r="M6" s="15">
        <v>87.66</v>
      </c>
    </row>
    <row r="7" spans="1:13" x14ac:dyDescent="0.25">
      <c r="D7" s="16">
        <v>94.46</v>
      </c>
      <c r="G7" s="35">
        <v>91.91</v>
      </c>
      <c r="J7" s="27">
        <v>95.22</v>
      </c>
      <c r="M7" s="15">
        <v>91.64</v>
      </c>
    </row>
    <row r="8" spans="1:13" x14ac:dyDescent="0.25">
      <c r="C8" s="36" t="s">
        <v>41</v>
      </c>
      <c r="D8" s="16">
        <v>20.25</v>
      </c>
      <c r="F8" s="36" t="s">
        <v>41</v>
      </c>
      <c r="G8" s="35">
        <v>19.989999999999998</v>
      </c>
      <c r="I8" s="36" t="s">
        <v>41</v>
      </c>
      <c r="J8" s="27">
        <v>20.55</v>
      </c>
      <c r="L8" s="36" t="s">
        <v>41</v>
      </c>
      <c r="M8" s="15">
        <v>19.68</v>
      </c>
    </row>
  </sheetData>
  <mergeCells count="4">
    <mergeCell ref="B1:D1"/>
    <mergeCell ref="E1:G1"/>
    <mergeCell ref="H1:J1"/>
    <mergeCell ref="K1:M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Z 2 p y W b V o N l + m A A A A 9 g A A A B I A H A B D b 2 5 m a W c v U G F j a 2 F n Z S 5 4 b W w g o h g A K K A U A A A A A A A A A A A A A A A A A A A A A A A A A A A A h Y 9 L D o I w G I S v Q r q n D z D x k Z + y U H e S m J g Y t 0 2 p 0 A j F 0 G K 5 m w u P 5 B X E K O r O 5 X z z L W b u 1 x u k f V 0 F F 9 V a 3 Z g E M U x R o I x s c m 2 K B H X u G M 5 Q y m E r 5 E k U K h h k Y x e 9 z R N U O n d e E O K 9 x z 7 G T V u Q i F J G D t l m J 0 t V C / S R 9 X 8 5 1 M Y 6 Y a R C H P a v M T z C L J 5 g N p 1 j C m S E k G n z F a J h 7 7 P 9 g b D s K t e 1 i u c q X K 2 B j B H I + w N / A F B L A w Q U A A I A C A B n a n 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2 p y W S i K R 7 g O A A A A E Q A A A B M A H A B G b 3 J t d W x h c y 9 T Z W N 0 a W 9 u M S 5 t I K I Y A C i g F A A A A A A A A A A A A A A A A A A A A A A A A A A A A C t O T S 7 J z M 9 T C I b Q h t Y A U E s B A i 0 A F A A C A A g A Z 2 p y W b V o N l + m A A A A 9 g A A A B I A A A A A A A A A A A A A A A A A A A A A A E N v b m Z p Z y 9 Q Y W N r Y W d l L n h t b F B L A Q I t A B Q A A g A I A G d q c l k P y u m r p A A A A O k A A A A T A A A A A A A A A A A A A A A A A P I A A A B b Q 2 9 u d G V u d F 9 U e X B l c 1 0 u e G 1 s U E s B A i 0 A F A A C A A g A Z 2 p y 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L 6 Z R B i / L d d A r t v b x M 1 Z V 0 c A A A A A A g A A A A A A E G Y A A A A B A A A g A A A A b O C A a s O e 8 C R O i h E A u 8 C 3 D n + W h J z c a w L P d Q p 5 e f v z + W 0 A A A A A D o A A A A A C A A A g A A A A 8 B c f P x u y T H C n Q Y i y h K 1 o B / Z S v 5 l e b Y 9 h S t C e d z 6 u 1 M Z Q A A A A U b M L C s 8 a U s c d N A 1 x w r e 4 x i 8 9 / n 7 7 I 0 7 F C K l p e 1 w 3 z K Z e 5 A D B l a M h V N u c p h t n R D X H l K W Y n K 6 y z k J 5 C P Q O y 3 Y b r 4 u X + L Z o A Y R J D a D Z Y 8 v l M 2 1 A A A A A y 6 u / u k H P O k F H 4 f Z x L d / y 0 3 n g W c 6 c d A c 4 w d 1 M W 5 1 z m T j s 8 o / c e j 0 Y l 9 K D V B + Y R i N 2 m B Y b a J y s U K 2 U 4 3 C L 7 z C 7 m A = = < / D a t a M a s h u p > 
</file>

<file path=customXml/itemProps1.xml><?xml version="1.0" encoding="utf-8"?>
<ds:datastoreItem xmlns:ds="http://schemas.openxmlformats.org/officeDocument/2006/customXml" ds:itemID="{50C59264-A8B3-433A-A331-2CB7FDB680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Tagespflege Titz</vt:lpstr>
      <vt:lpstr>Tagespflege Bedburg</vt:lpstr>
      <vt:lpstr>Jülicher Tagespflege</vt:lpstr>
      <vt:lpstr>Tagespflege Baaler Höhe</vt:lpstr>
      <vt:lpstr>FD Kosten</vt:lpstr>
      <vt:lpstr>'Jülicher Tagespflege'!Druckbereich</vt:lpstr>
      <vt:lpstr>'Tagespflege Baaler Höhe'!Druckbereich</vt:lpstr>
      <vt:lpstr>'Tagespflege Bedburg'!Druckbereich</vt:lpstr>
      <vt:lpstr>'Tagespflege Titz'!Druckbereich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Kölsch</dc:creator>
  <cp:lastModifiedBy>Christoph Koelsch</cp:lastModifiedBy>
  <cp:lastPrinted>2025-03-18T07:48:49Z</cp:lastPrinted>
  <dcterms:created xsi:type="dcterms:W3CDTF">2018-12-05T12:52:05Z</dcterms:created>
  <dcterms:modified xsi:type="dcterms:W3CDTF">2025-03-18T07:48:56Z</dcterms:modified>
</cp:coreProperties>
</file>